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heckCompatibility="1" autoCompressPictures="0"/>
  <mc:AlternateContent xmlns:mc="http://schemas.openxmlformats.org/markup-compatibility/2006">
    <mc:Choice Requires="x15">
      <x15ac:absPath xmlns:x15ac="http://schemas.microsoft.com/office/spreadsheetml/2010/11/ac" url="C:\Users\Intis.Svirskis\Documents\Virsmma\PDF 18\Mani dokumenti jaunie\Iepirkumi 2016\Saules kolektors Rožlejās\"/>
    </mc:Choice>
  </mc:AlternateContent>
  <bookViews>
    <workbookView xWindow="0" yWindow="0" windowWidth="25605" windowHeight="16095" tabRatio="813" activeTab="3"/>
  </bookViews>
  <sheets>
    <sheet name="Būvniecības koptāme" sheetId="10" r:id="rId1"/>
    <sheet name="Kopsavilkums" sheetId="9" r:id="rId2"/>
    <sheet name="Karstā ūdens tīkli" sheetId="8" state="hidden" r:id="rId3"/>
    <sheet name="lok tame 1" sheetId="11" r:id="rId4"/>
  </sheets>
  <calcPr calcId="152511" fullPrecision="0" concurrentCalc="0"/>
  <extLst>
    <ext xmlns:mx="http://schemas.microsoft.com/office/mac/excel/2008/main" uri="{7523E5D3-25F3-A5E0-1632-64F254C22452}">
      <mx:ArchID Flags="2"/>
    </ext>
  </extLst>
</workbook>
</file>

<file path=xl/calcChain.xml><?xml version="1.0" encoding="utf-8"?>
<calcChain xmlns="http://schemas.openxmlformats.org/spreadsheetml/2006/main">
  <c r="D44" i="11" l="1"/>
  <c r="D43" i="11"/>
  <c r="D42" i="11"/>
  <c r="B17" i="10"/>
  <c r="H17" i="8"/>
  <c r="N17" i="8"/>
  <c r="H18" i="8"/>
  <c r="N18" i="8"/>
  <c r="H19" i="8"/>
  <c r="N19" i="8"/>
  <c r="M19" i="8"/>
  <c r="O19" i="8"/>
  <c r="P19" i="8"/>
  <c r="I20" i="8"/>
  <c r="H20" i="8"/>
  <c r="I21" i="8"/>
  <c r="H21" i="8"/>
  <c r="N21" i="8"/>
  <c r="M21" i="8"/>
  <c r="O21" i="8"/>
  <c r="P21" i="8"/>
  <c r="H22" i="8"/>
  <c r="N22" i="8"/>
  <c r="M22" i="8"/>
  <c r="O22" i="8"/>
  <c r="P22" i="8"/>
  <c r="H23" i="8"/>
  <c r="N23" i="8"/>
  <c r="H24" i="8"/>
  <c r="N24" i="8"/>
  <c r="H25" i="8"/>
  <c r="N25" i="8"/>
  <c r="M25" i="8"/>
  <c r="O25" i="8"/>
  <c r="P25" i="8"/>
  <c r="H26" i="8"/>
  <c r="N26" i="8"/>
  <c r="M26" i="8"/>
  <c r="O26" i="8"/>
  <c r="P26" i="8"/>
  <c r="H27" i="8"/>
  <c r="N27" i="8"/>
  <c r="H28" i="8"/>
  <c r="N28" i="8"/>
  <c r="H29" i="8"/>
  <c r="N29" i="8"/>
  <c r="M29" i="8"/>
  <c r="O29" i="8"/>
  <c r="P29" i="8"/>
  <c r="H30" i="8"/>
  <c r="N30" i="8"/>
  <c r="M30" i="8"/>
  <c r="O30" i="8"/>
  <c r="P30" i="8"/>
  <c r="H31" i="8"/>
  <c r="N31" i="8"/>
  <c r="H32" i="8"/>
  <c r="N32" i="8"/>
  <c r="H33" i="8"/>
  <c r="N33" i="8"/>
  <c r="M33" i="8"/>
  <c r="O33" i="8"/>
  <c r="P33" i="8"/>
  <c r="H34" i="8"/>
  <c r="N34" i="8"/>
  <c r="M34" i="8"/>
  <c r="O34" i="8"/>
  <c r="P34" i="8"/>
  <c r="H35" i="8"/>
  <c r="N35" i="8"/>
  <c r="H16" i="8"/>
  <c r="N16" i="8"/>
  <c r="M16" i="8"/>
  <c r="O16" i="8"/>
  <c r="P16" i="8"/>
  <c r="H15" i="8"/>
  <c r="N15" i="8"/>
  <c r="K17" i="8"/>
  <c r="K18" i="8"/>
  <c r="K19" i="8"/>
  <c r="K21" i="8"/>
  <c r="K23" i="8"/>
  <c r="K25" i="8"/>
  <c r="K27" i="8"/>
  <c r="K29" i="8"/>
  <c r="K31" i="8"/>
  <c r="K33" i="8"/>
  <c r="K35" i="8"/>
  <c r="K15" i="8"/>
  <c r="M35" i="8"/>
  <c r="O35" i="8"/>
  <c r="P35" i="8"/>
  <c r="E35" i="8"/>
  <c r="L35" i="8"/>
  <c r="E34" i="8"/>
  <c r="L34" i="8"/>
  <c r="E33" i="8"/>
  <c r="L33" i="8"/>
  <c r="M32" i="8"/>
  <c r="O32" i="8"/>
  <c r="P32" i="8"/>
  <c r="E32" i="8"/>
  <c r="L32" i="8"/>
  <c r="M31" i="8"/>
  <c r="O31" i="8"/>
  <c r="P31" i="8"/>
  <c r="E31" i="8"/>
  <c r="L31" i="8"/>
  <c r="E30" i="8"/>
  <c r="L30" i="8"/>
  <c r="E29" i="8"/>
  <c r="L29" i="8"/>
  <c r="M28" i="8"/>
  <c r="O28" i="8"/>
  <c r="P28" i="8"/>
  <c r="E28" i="8"/>
  <c r="L28" i="8"/>
  <c r="M27" i="8"/>
  <c r="O27" i="8"/>
  <c r="P27" i="8"/>
  <c r="E27" i="8"/>
  <c r="L27" i="8"/>
  <c r="E26" i="8"/>
  <c r="L26" i="8"/>
  <c r="E25" i="8"/>
  <c r="L25" i="8"/>
  <c r="M24" i="8"/>
  <c r="O24" i="8"/>
  <c r="P24" i="8"/>
  <c r="E24" i="8"/>
  <c r="L24" i="8"/>
  <c r="M23" i="8"/>
  <c r="O23" i="8"/>
  <c r="P23" i="8"/>
  <c r="E23" i="8"/>
  <c r="L23" i="8"/>
  <c r="E22" i="8"/>
  <c r="L22" i="8"/>
  <c r="L21" i="8"/>
  <c r="M20" i="8"/>
  <c r="O20" i="8"/>
  <c r="L20" i="8"/>
  <c r="E19" i="8"/>
  <c r="L19" i="8"/>
  <c r="M18" i="8"/>
  <c r="O18" i="8"/>
  <c r="P18" i="8"/>
  <c r="E18" i="8"/>
  <c r="L18" i="8"/>
  <c r="M17" i="8"/>
  <c r="O17" i="8"/>
  <c r="P17" i="8"/>
  <c r="E17" i="8"/>
  <c r="L17" i="8"/>
  <c r="M15" i="8"/>
  <c r="M36" i="8"/>
  <c r="E16" i="8"/>
  <c r="L16" i="8"/>
  <c r="O15" i="8"/>
  <c r="O36" i="8"/>
  <c r="E15" i="8"/>
  <c r="L15" i="8"/>
  <c r="A7" i="8"/>
  <c r="A6" i="8"/>
  <c r="A5" i="8"/>
  <c r="M37" i="8"/>
  <c r="M38" i="8"/>
  <c r="N20" i="8"/>
  <c r="P20" i="8"/>
  <c r="K20" i="8"/>
  <c r="L36" i="8"/>
  <c r="P15" i="8"/>
  <c r="P36" i="8"/>
  <c r="N36" i="8"/>
  <c r="O37" i="8"/>
  <c r="O38" i="8"/>
  <c r="K16" i="8"/>
  <c r="K32" i="8"/>
  <c r="K28" i="8"/>
  <c r="K24" i="8"/>
  <c r="K34" i="8"/>
  <c r="K30" i="8"/>
  <c r="K26" i="8"/>
  <c r="K22" i="8"/>
  <c r="O39" i="8"/>
  <c r="O40" i="8"/>
  <c r="O42" i="8"/>
  <c r="N37" i="8"/>
  <c r="P37" i="8"/>
  <c r="M39" i="8"/>
  <c r="M40" i="8"/>
  <c r="M41" i="8"/>
  <c r="P38" i="8"/>
  <c r="P41" i="8"/>
  <c r="M42" i="8"/>
  <c r="N38" i="8"/>
  <c r="N40" i="8"/>
  <c r="P40" i="8"/>
  <c r="N39" i="8"/>
  <c r="P39" i="8"/>
  <c r="P42" i="8"/>
  <c r="P9" i="8"/>
  <c r="P43" i="8"/>
  <c r="P44" i="8"/>
  <c r="N42" i="8"/>
</calcChain>
</file>

<file path=xl/sharedStrings.xml><?xml version="1.0" encoding="utf-8"?>
<sst xmlns="http://schemas.openxmlformats.org/spreadsheetml/2006/main" count="235" uniqueCount="140">
  <si>
    <t>(darba veids vai konstruktīvā elementa nosaukums)</t>
  </si>
  <si>
    <t>Nr.</t>
  </si>
  <si>
    <t>Darbu nosaukums</t>
  </si>
  <si>
    <t>Mēr- vienība</t>
  </si>
  <si>
    <t>Daudzums</t>
  </si>
  <si>
    <t>Vienības izmaksas</t>
  </si>
  <si>
    <t>Kopā uz visu apjomu</t>
  </si>
  <si>
    <t>laika norma (c/h)</t>
  </si>
  <si>
    <t>darbietilpība (c/h)</t>
  </si>
  <si>
    <t>gab.</t>
  </si>
  <si>
    <t>gb</t>
  </si>
  <si>
    <t>Sistēmas palaišana un ieregulēšana</t>
  </si>
  <si>
    <t>Kopā:</t>
  </si>
  <si>
    <t>Tiešās izmaksas kopā</t>
  </si>
  <si>
    <t>Lokālā tāme Nr.2</t>
  </si>
  <si>
    <t>PVN</t>
  </si>
  <si>
    <t>Iekārtu apkalpojošā personāla apmācība, dokumentācijas sagatavošana</t>
  </si>
  <si>
    <t>k-ts</t>
  </si>
  <si>
    <t xml:space="preserve">m </t>
  </si>
  <si>
    <t>Darba devēja soc.nodoklis (23,59%)</t>
  </si>
  <si>
    <t>Tāmes izmaksas (EUR )</t>
  </si>
  <si>
    <t>Peļņa (5%)</t>
  </si>
  <si>
    <t>Materiālu, būvgružu transporta izdevumi  (2 %)</t>
  </si>
  <si>
    <t>darba samaksas likme(EUR/h)</t>
  </si>
  <si>
    <t>darba alga (EUR)</t>
  </si>
  <si>
    <t>materiāli (EUR)</t>
  </si>
  <si>
    <t>mehānismi(EUR)</t>
  </si>
  <si>
    <t>kopā (EUR)</t>
  </si>
  <si>
    <t>Pavisam kopā EUR</t>
  </si>
  <si>
    <t>Saules kolektoru sistēmas izbūve SAC LODE</t>
  </si>
  <si>
    <t>B</t>
  </si>
  <si>
    <t>Siltā ūdens tīkli</t>
  </si>
  <si>
    <t>Tērauda  ūdensvada  caurules   d-15 mm montāža un izmaksa, iebūves vietu caur konstrukcijām ierīkošana un aizdare.</t>
  </si>
  <si>
    <t>Tas pats, tērauda  ūdensvada  caurules   d-20 mm</t>
  </si>
  <si>
    <t>Tas pats, tērauda  ūdensvada  caurules   d-25 mm</t>
  </si>
  <si>
    <t>Tas pats, tērauda  ūdensvada  caurules   d-32 mm</t>
  </si>
  <si>
    <t>Tas pats, tērauda  ūdensvada  caurules   d-50 mm</t>
  </si>
  <si>
    <t>Cauruļu veidgabali</t>
  </si>
  <si>
    <t>Cauruļu stiprinājumi</t>
  </si>
  <si>
    <t>Lodveida ventilis d-15 mm</t>
  </si>
  <si>
    <t>Lodveida ventilis d-20 mm</t>
  </si>
  <si>
    <t>Lodveida ventilis d-25 mm</t>
  </si>
  <si>
    <t>Lodveida ventilis d-32 mm</t>
  </si>
  <si>
    <t>Lodveida ventilis d-50 mm</t>
  </si>
  <si>
    <t>Pretvārsts d-50 mm</t>
  </si>
  <si>
    <t>Dušas maisītājs ar klausuli.</t>
  </si>
  <si>
    <t>Mazgātnes maisītājs</t>
  </si>
  <si>
    <t>Poraina tipa 30 mm bieza siltumizolācija caurulei d-15 mm.</t>
  </si>
  <si>
    <t>m</t>
  </si>
  <si>
    <t>Poraina tipa 30 mm bieza siltumizolācija caurulei d-20 mm.</t>
  </si>
  <si>
    <t>Poraina tipa 30 mm bieza siltumizolācija caurulei d-25 mm.</t>
  </si>
  <si>
    <t>Poraina tipa 30 mm bieza siltumizolācija caurulei d-32 mm.</t>
  </si>
  <si>
    <t>Poraina tipa 30 mm bieza siltumizolācija caurulei d-50 mm.</t>
  </si>
  <si>
    <t>Cauruļvadu krāsošana ar epoksīda krāsu 2 reizes.</t>
  </si>
  <si>
    <t>m2</t>
  </si>
  <si>
    <t>materiāli (LVL)</t>
  </si>
  <si>
    <t>Virsizdevumi (8%)</t>
  </si>
  <si>
    <t>Lokālā tāme Nr.1</t>
  </si>
  <si>
    <t>Saules bateriju sistēma</t>
  </si>
  <si>
    <t xml:space="preserve">Materiālu, būvgružu transporta izdevumi </t>
  </si>
  <si>
    <t>Tāmes izmaksas (EUR)</t>
  </si>
  <si>
    <t>Sastādīja :</t>
  </si>
  <si>
    <t>(paraksts un tā atšifrējums, datums, Ser. Nr.)</t>
  </si>
  <si>
    <t>Pārbaudīja :</t>
  </si>
  <si>
    <t>(paraksts un tā atšifrējums, datums)</t>
  </si>
  <si>
    <t>Kopsavilkuma aprēķini pa darbu vai konstruktīvo elementu veidiem</t>
  </si>
  <si>
    <t xml:space="preserve">Par kopējo summu, EUR </t>
  </si>
  <si>
    <t xml:space="preserve"> Kopējā darbietilpība, c/h </t>
  </si>
  <si>
    <t>Lokālās tāmes Nr.</t>
  </si>
  <si>
    <t>Darba nosaukums</t>
  </si>
  <si>
    <t>Tai skaitā</t>
  </si>
  <si>
    <t>Darba alga (EUR)</t>
  </si>
  <si>
    <t>Materiāli (EUR)</t>
  </si>
  <si>
    <t>Mehānismi (EUR)</t>
  </si>
  <si>
    <t>Pavisam kopā:</t>
  </si>
  <si>
    <t>Piezīmes:</t>
  </si>
  <si>
    <t>1.   Visi tāmē iekļautie materiāli un izstrādājumi ir aizstājami ar ekvivalentiem.</t>
  </si>
  <si>
    <t>2.   Būvuzņēmējam jādod  cenu piedāvājums par iepirkuma priekšmeta pilnu apjomu, ieskaitot darbus un materiālus, kas nav uzrādīti projektā, bet ir nepieciešami projektēto sistēmu montāžai, palaišanai un nodošanai.</t>
  </si>
  <si>
    <t>3.   Dotie darbu apjomi obligāti skatāmi kopā ar projektu.</t>
  </si>
  <si>
    <t>4.   Mezglu  un  detaļu  izgatavošana, kuru detalizācija nav dota projektā,  veicama saskaņā ar izgatavotāja norādījumiem un standartshēmām,  kā arī normatīvu prasībām.</t>
  </si>
  <si>
    <t>APSTIPRINU:</t>
  </si>
  <si>
    <t>(Pasūtītāja paraksts, tā atšifrējums)</t>
  </si>
  <si>
    <t>(Z.v.)</t>
  </si>
  <si>
    <t>BŪVNIECĪBAS KOPTĀME</t>
  </si>
  <si>
    <t>Nr.p.k.</t>
  </si>
  <si>
    <t>Tāmes nosaukums</t>
  </si>
  <si>
    <t>Objekta izmaksas (EUR)</t>
  </si>
  <si>
    <t>PVN 21%</t>
  </si>
  <si>
    <t>Summa vārdiem bez PVN:</t>
  </si>
  <si>
    <t>Darba devēja sociālais nodoklis 23,59%:</t>
  </si>
  <si>
    <t>Darb- ietilpība (c/h)</t>
  </si>
  <si>
    <t>Siltumizolācijas aizsargapvalks mehāniskai aizsardzībai virs jumta, UV drošs</t>
  </si>
  <si>
    <t xml:space="preserve"> Saules kolektoru uzstādīšana</t>
  </si>
  <si>
    <t>Saules kolektoru uzstādīšana</t>
  </si>
  <si>
    <t>Tāme sastādīta  2016. gada tirgus cenās pamatojoties uz projekta rasējumiem</t>
  </si>
  <si>
    <t>Lodveida ventilis DN20</t>
  </si>
  <si>
    <t>Drošības vārsts DN20 6 bar</t>
  </si>
  <si>
    <t>Cietās vara caurules d=22x1,0</t>
  </si>
  <si>
    <t>Lodēšanas un montāžas palīgmateriāli</t>
  </si>
  <si>
    <t>Polivinilhlorīda lokšņu cauruļvadu izolācijas aptinums ar gala noslēgapdarēm</t>
  </si>
  <si>
    <r>
      <t>m</t>
    </r>
    <r>
      <rPr>
        <vertAlign val="superscript"/>
        <sz val="10"/>
        <rFont val="Times New Roman"/>
        <family val="1"/>
      </rPr>
      <t>2</t>
    </r>
  </si>
  <si>
    <t>Montāžas komplekts un urbumu veidošana sienās cauruļvadu un iekārtu montāžai un stiprināšanai</t>
  </si>
  <si>
    <t>l</t>
  </si>
  <si>
    <t>Sensoru un kabeļu pievilkšana, savienošana</t>
  </si>
  <si>
    <t xml:space="preserve">Objekta nosaukums: </t>
  </si>
  <si>
    <t xml:space="preserve">Pasūtītājs: Līvānu novada dome, Reģ. Nr. 90000065595, Rīgas iela 77, Līvāni, LV-5316
</t>
  </si>
  <si>
    <t>Objekta nosaukums: ALTERNATĪVĀS APRŪPES PAKALPOJUMU CENTRA “ROŽLEJAS” SAULES KOLEKTORU SISTĒMA KARSTĀ ŪDENS SAGATAVOŠANAI</t>
  </si>
  <si>
    <t>Objekta adrese: “Rožlejas”, Draudzības laukums 1, Rožupe, Rožupes pag., Līvānu novads, LV-5327</t>
  </si>
  <si>
    <t>ALTERNATĪVĀS APRŪPES PAKALPOJUMU CENTRA “ROŽLEJAS” SAULES KOLEKTORU SISTĒMA KARSTĀ ŪDENS SAGATAVOŠANAI</t>
  </si>
  <si>
    <t>Saules kolektors "TS 500 Thermo|Solar" vai ekvivalents</t>
  </si>
  <si>
    <t>Saules kolektoru "TS 500 Thermo Solar" nesošo konstrukciju stiprinājumi, detaļas, nerūsējoša tērauda skrūves, jumta hermetizācijas blīvējumi u.c. saistītie materiāli vai ekvivalents</t>
  </si>
  <si>
    <t>Saules kolektoru "TS 500 Thermo Solar" pieslēguma kompleks vai ekvivalents</t>
  </si>
  <si>
    <t>Saules kolektoru "TS 500 Thermo Solar"savienojuma kompleks vai ekvivalents</t>
  </si>
  <si>
    <t>Hidrobloks" Thermo|Solar SI A3-2E"  ar cirkulācijas sūkni "WILO Yonos ST7,5 PWM", drošības grupu, plūsmas mērīšanas mezglu un saistītie materiāli vai ekvivalents</t>
  </si>
  <si>
    <t>Saules kolektoru siltuma uzkrāšanai piemērota higiēniska tvertne HSK 1000l siltumizolācijas apvalkā (min 10 cm)</t>
  </si>
  <si>
    <t>Siltumnesējs (propilēnglikols) THESOL -32'C vai ekvivalents</t>
  </si>
  <si>
    <t>Izplešanās trauks V=100 l solārām sistēmām</t>
  </si>
  <si>
    <t>Izplešanās trauks V=25 karstajam ūdenim</t>
  </si>
  <si>
    <t>Izplešanās trauks V=200 l akumulācijas tvetnēm</t>
  </si>
  <si>
    <t>Trīsgaitu vārsts ar elektromotoru DN25</t>
  </si>
  <si>
    <t>Trīsgaitu vārsts ar elektromotoru DN32</t>
  </si>
  <si>
    <t>Automātiskās vadības procesors "UVR 16x2" ar interneta modēmu sistēmas monitoringam attālināti un iespēja mainīt visus sistēmas parametrus, nolasīt datus, veidot līknes ar 16 termosensoriem, ar signālkabeļiem un procesu vadības kabeļiem vai ekvivalents</t>
  </si>
  <si>
    <t>Lodveida ventilis DN15</t>
  </si>
  <si>
    <t>Lodveida ventilis DN25</t>
  </si>
  <si>
    <t>Lodveida ventilis DN32</t>
  </si>
  <si>
    <t>Lodveida ventilis DN40</t>
  </si>
  <si>
    <t>Cietās vara caurules d=28x1,0</t>
  </si>
  <si>
    <t>Vara cauruļu veidgabali, cauruļvadu stiprinājumi</t>
  </si>
  <si>
    <t>PlastmasasPPR  cauruļvadi DN40 aukstā un karstā ūdens pieslēgšanai kopējai ūdens sistēmai, siltumizolācija</t>
  </si>
  <si>
    <t>Plastmasas cauruļu veidgabali, cauruļvadu stiprinājumi</t>
  </si>
  <si>
    <t>Akmens vates cauruļvadu siltumizolācijas čaulas ar alumīnija folija pārklājumu PAROC PSALCT 22x30 vai ekvivalents</t>
  </si>
  <si>
    <t>Akmens vates cauruļvadu siltumizolācijas čaulas ar alumīnija folija pārklājumu PAROC PSALCT 35x30 vai ekvivalents</t>
  </si>
  <si>
    <t>Akmens vates cauruļvadu siltumizolācijas čaulas ar alumīnija folija pārklājumu PAROC PSALCT 42x30 vai ekvivalents</t>
  </si>
  <si>
    <t>Esošā siltummezgla sistēmas daļēja demontāža un montāža.Vietās, kur tas traucē akumulācijas tvertņu novietošanai.</t>
  </si>
  <si>
    <t>Elektriskais apkures katls Kospel 12 kW un tā apsaiste un elektroinstalācija</t>
  </si>
  <si>
    <t>Virsizdevumi  (%):</t>
  </si>
  <si>
    <t xml:space="preserve"> t.sk. darba aizsardzība (%)</t>
  </si>
  <si>
    <t>Peļņa (%) :</t>
  </si>
  <si>
    <t xml:space="preserve">Pasūtījuma NR.: </t>
  </si>
  <si>
    <t>Pasūtījuma NR.: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</si>
</sst>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_-;_-@_-"/>
    <numFmt numFmtId="165" formatCode="_(* #,##0.00_);_(* \(#,##0.00\);_(* \-??_);_(@_)"/>
    <numFmt numFmtId="166" formatCode="0.0"/>
  </numFmts>
  <fonts count="51"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Times New Roman"/>
      <family val="1"/>
    </font>
    <font>
      <b/>
      <sz val="11"/>
      <name val="Times New Roman"/>
      <family val="1"/>
    </font>
    <font>
      <sz val="11"/>
      <name val="Times New Roman"/>
      <family val="1"/>
    </font>
    <font>
      <vertAlign val="superscript"/>
      <sz val="12"/>
      <name val="Times New Roman"/>
      <family val="1"/>
    </font>
    <font>
      <sz val="12"/>
      <name val="Times New Roman"/>
      <family val="1"/>
    </font>
    <font>
      <b/>
      <sz val="10"/>
      <name val="Times New Roman"/>
      <family val="1"/>
    </font>
    <font>
      <u/>
      <sz val="11"/>
      <name val="Times New Roman"/>
      <family val="1"/>
    </font>
    <font>
      <i/>
      <sz val="10"/>
      <name val="Times New Roman"/>
      <family val="1"/>
    </font>
    <font>
      <sz val="9"/>
      <name val="Times New Roman"/>
      <family val="1"/>
    </font>
    <font>
      <i/>
      <sz val="9"/>
      <name val="Times New Roman"/>
      <family val="1"/>
    </font>
    <font>
      <sz val="10"/>
      <name val="Arial"/>
      <family val="2"/>
    </font>
    <font>
      <b/>
      <sz val="9"/>
      <name val="Calibri"/>
      <family val="2"/>
    </font>
    <font>
      <b/>
      <sz val="10"/>
      <name val="Calibri"/>
      <family val="2"/>
    </font>
    <font>
      <sz val="9"/>
      <name val="Calibri"/>
      <family val="2"/>
    </font>
    <font>
      <sz val="8"/>
      <name val="Arial"/>
    </font>
    <font>
      <sz val="10"/>
      <name val="Calibri"/>
      <family val="2"/>
    </font>
    <font>
      <b/>
      <sz val="14"/>
      <name val="Calibri"/>
      <family val="2"/>
    </font>
    <font>
      <sz val="11"/>
      <name val="Calibri"/>
      <family val="2"/>
    </font>
    <font>
      <sz val="12"/>
      <name val="Arial Narrow"/>
      <family val="2"/>
    </font>
    <font>
      <b/>
      <sz val="10"/>
      <color indexed="8"/>
      <name val="Calibri"/>
      <family val="2"/>
    </font>
    <font>
      <sz val="10"/>
      <name val="Arial Narrow"/>
      <family val="2"/>
    </font>
    <font>
      <sz val="10"/>
      <name val="Times"/>
    </font>
    <font>
      <sz val="12"/>
      <name val="Times"/>
    </font>
    <font>
      <b/>
      <sz val="10"/>
      <name val="Times"/>
    </font>
    <font>
      <sz val="10"/>
      <color indexed="8"/>
      <name val="Times New Roman"/>
    </font>
    <font>
      <sz val="10"/>
      <color theme="1"/>
      <name val="Times New Roman"/>
    </font>
    <font>
      <sz val="10"/>
      <color rgb="FFFFFFFF"/>
      <name val="Calibri"/>
      <family val="2"/>
    </font>
    <font>
      <b/>
      <sz val="10"/>
      <color rgb="FF000000"/>
      <name val="Calibri"/>
      <family val="2"/>
    </font>
    <font>
      <u/>
      <sz val="10"/>
      <color theme="10"/>
      <name val="Arial"/>
      <family val="2"/>
    </font>
    <font>
      <u/>
      <sz val="10"/>
      <color theme="11"/>
      <name val="Arial"/>
      <family val="2"/>
    </font>
    <font>
      <vertAlign val="superscript"/>
      <sz val="10"/>
      <name val="Times New Roman"/>
      <family val="1"/>
    </font>
    <font>
      <sz val="10"/>
      <color rgb="FF000000"/>
      <name val="Times New Roman"/>
    </font>
  </fonts>
  <fills count="26">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9"/>
        <bgColor indexed="26"/>
      </patternFill>
    </fill>
    <fill>
      <patternFill patternType="solid">
        <fgColor rgb="FFFFFFFF"/>
        <bgColor rgb="FFFFFFCC"/>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medium">
        <color auto="1"/>
      </top>
      <bottom style="medium">
        <color auto="1"/>
      </bottom>
      <diagonal/>
    </border>
    <border>
      <left style="thin">
        <color indexed="8"/>
      </left>
      <right style="medium">
        <color auto="1"/>
      </right>
      <top style="medium">
        <color auto="1"/>
      </top>
      <bottom style="medium">
        <color auto="1"/>
      </bottom>
      <diagonal/>
    </border>
    <border>
      <left/>
      <right/>
      <top/>
      <bottom style="thin">
        <color auto="1"/>
      </bottom>
      <diagonal/>
    </border>
    <border>
      <left style="thin">
        <color auto="1"/>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style="thin">
        <color auto="1"/>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style="thin">
        <color indexed="8"/>
      </left>
      <right style="thin">
        <color indexed="8"/>
      </right>
      <top/>
      <bottom/>
      <diagonal/>
    </border>
    <border>
      <left style="medium">
        <color auto="1"/>
      </left>
      <right style="thin">
        <color indexed="8"/>
      </right>
      <top style="medium">
        <color auto="1"/>
      </top>
      <bottom style="medium">
        <color auto="1"/>
      </bottom>
      <diagonal/>
    </border>
    <border>
      <left style="medium">
        <color indexed="8"/>
      </left>
      <right style="thin">
        <color indexed="8"/>
      </right>
      <top style="medium">
        <color auto="1"/>
      </top>
      <bottom style="medium">
        <color auto="1"/>
      </bottom>
      <diagonal/>
    </border>
    <border>
      <left style="thin">
        <color auto="1"/>
      </left>
      <right style="thin">
        <color indexed="8"/>
      </right>
      <top style="thin">
        <color auto="1"/>
      </top>
      <bottom style="thin">
        <color auto="1"/>
      </bottom>
      <diagonal/>
    </border>
    <border>
      <left style="thin">
        <color indexed="8"/>
      </left>
      <right/>
      <top style="thin">
        <color indexed="8"/>
      </top>
      <bottom/>
      <diagonal/>
    </border>
    <border>
      <left style="thin">
        <color indexed="8"/>
      </left>
      <right/>
      <top/>
      <bottom style="thin">
        <color indexed="8"/>
      </bottom>
      <diagonal/>
    </border>
  </borders>
  <cellStyleXfs count="8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5" fontId="29" fillId="0" borderId="0" applyFill="0" applyBorder="0" applyAlignment="0" applyProtection="0"/>
    <xf numFmtId="0" fontId="1" fillId="0" borderId="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9" fillId="0" borderId="0"/>
    <xf numFmtId="0" fontId="14" fillId="0" borderId="0"/>
    <xf numFmtId="0" fontId="14" fillId="0" borderId="0"/>
    <xf numFmtId="0" fontId="14" fillId="0" borderId="0"/>
    <xf numFmtId="0" fontId="14" fillId="0" borderId="0"/>
    <xf numFmtId="0" fontId="14" fillId="0" borderId="0"/>
    <xf numFmtId="0" fontId="29" fillId="23" borderId="7" applyNumberFormat="0" applyAlignment="0" applyProtection="0"/>
    <xf numFmtId="0" fontId="15" fillId="20" borderId="8" applyNumberFormat="0" applyAlignment="0" applyProtection="0"/>
    <xf numFmtId="0" fontId="29" fillId="0" borderId="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cellStyleXfs>
  <cellXfs count="222">
    <xf numFmtId="0" fontId="0" fillId="0" borderId="0" xfId="0"/>
    <xf numFmtId="0" fontId="19" fillId="0" borderId="0" xfId="0" applyFont="1"/>
    <xf numFmtId="0" fontId="19" fillId="0" borderId="0" xfId="0" applyFont="1" applyBorder="1"/>
    <xf numFmtId="0" fontId="19" fillId="0" borderId="0" xfId="0" applyFont="1" applyFill="1" applyAlignment="1"/>
    <xf numFmtId="0" fontId="19" fillId="0" borderId="0" xfId="0" applyFont="1" applyFill="1"/>
    <xf numFmtId="0" fontId="19" fillId="0" borderId="0" xfId="0" applyFont="1" applyFill="1" applyBorder="1" applyAlignment="1">
      <alignment horizontal="center"/>
    </xf>
    <xf numFmtId="0" fontId="19" fillId="0" borderId="0" xfId="0" applyFont="1" applyFill="1" applyBorder="1"/>
    <xf numFmtId="0" fontId="23" fillId="0" borderId="0" xfId="0" applyFont="1" applyFill="1" applyBorder="1" applyAlignment="1"/>
    <xf numFmtId="0" fontId="19" fillId="0" borderId="0" xfId="0" applyFont="1" applyFill="1" applyBorder="1" applyAlignment="1"/>
    <xf numFmtId="0" fontId="19" fillId="0" borderId="0" xfId="0" applyFont="1" applyFill="1" applyBorder="1" applyAlignment="1">
      <alignment horizontal="right"/>
    </xf>
    <xf numFmtId="0" fontId="21" fillId="0" borderId="0" xfId="0" applyFont="1"/>
    <xf numFmtId="0" fontId="21" fillId="0" borderId="0" xfId="0" applyFont="1" applyFill="1"/>
    <xf numFmtId="0" fontId="21" fillId="0" borderId="0" xfId="0" applyFont="1" applyBorder="1" applyAlignment="1">
      <alignment horizontal="center"/>
    </xf>
    <xf numFmtId="0" fontId="21" fillId="0" borderId="0" xfId="0" applyNumberFormat="1" applyFont="1" applyFill="1" applyBorder="1" applyAlignment="1" applyProtection="1">
      <alignment vertical="top"/>
    </xf>
    <xf numFmtId="0" fontId="19" fillId="0" borderId="0" xfId="0" applyNumberFormat="1" applyFont="1" applyFill="1" applyBorder="1" applyAlignment="1" applyProtection="1">
      <alignment vertical="top"/>
    </xf>
    <xf numFmtId="0" fontId="24" fillId="0" borderId="0" xfId="0" applyFont="1" applyFill="1" applyAlignment="1"/>
    <xf numFmtId="2" fontId="21" fillId="0" borderId="0" xfId="0" applyNumberFormat="1" applyFont="1" applyFill="1" applyBorder="1" applyAlignment="1" applyProtection="1">
      <alignment vertical="top"/>
    </xf>
    <xf numFmtId="0" fontId="25" fillId="0" borderId="0" xfId="0" applyNumberFormat="1" applyFont="1" applyFill="1" applyBorder="1" applyAlignment="1" applyProtection="1">
      <alignment vertical="top"/>
    </xf>
    <xf numFmtId="0" fontId="21" fillId="0" borderId="0" xfId="0" applyNumberFormat="1" applyFont="1" applyFill="1" applyBorder="1" applyAlignment="1" applyProtection="1">
      <alignment horizontal="center" vertical="top"/>
    </xf>
    <xf numFmtId="0" fontId="26" fillId="0" borderId="0" xfId="0" applyFont="1"/>
    <xf numFmtId="2" fontId="20" fillId="0" borderId="10" xfId="0" applyNumberFormat="1" applyFont="1" applyFill="1" applyBorder="1" applyAlignment="1">
      <alignment horizontal="center" vertical="center" textRotation="90" wrapText="1"/>
    </xf>
    <xf numFmtId="2" fontId="20" fillId="0" borderId="11" xfId="0" applyNumberFormat="1" applyFont="1" applyFill="1" applyBorder="1" applyAlignment="1">
      <alignment horizontal="center" vertical="center" textRotation="90" wrapText="1"/>
    </xf>
    <xf numFmtId="0" fontId="26" fillId="0" borderId="0" xfId="0" applyFont="1" applyBorder="1"/>
    <xf numFmtId="0" fontId="27" fillId="0" borderId="11" xfId="0" applyFont="1" applyFill="1" applyBorder="1" applyAlignment="1">
      <alignment horizontal="center" wrapText="1"/>
    </xf>
    <xf numFmtId="0" fontId="27" fillId="0" borderId="11" xfId="0" applyFont="1" applyFill="1" applyBorder="1" applyAlignment="1">
      <alignment horizontal="center"/>
    </xf>
    <xf numFmtId="1" fontId="27" fillId="0" borderId="11" xfId="0" applyNumberFormat="1" applyFont="1" applyFill="1" applyBorder="1" applyAlignment="1">
      <alignment horizontal="center" wrapText="1"/>
    </xf>
    <xf numFmtId="0" fontId="28" fillId="0" borderId="0" xfId="0" applyFont="1" applyAlignment="1"/>
    <xf numFmtId="0" fontId="19" fillId="0" borderId="0" xfId="0" applyNumberFormat="1" applyFont="1" applyFill="1" applyBorder="1" applyAlignment="1" applyProtection="1"/>
    <xf numFmtId="164" fontId="19" fillId="0" borderId="0" xfId="0" applyNumberFormat="1" applyFont="1" applyFill="1" applyBorder="1" applyAlignment="1" applyProtection="1"/>
    <xf numFmtId="2" fontId="19" fillId="0" borderId="10" xfId="0" applyNumberFormat="1" applyFont="1" applyBorder="1" applyAlignment="1">
      <alignment vertical="top"/>
    </xf>
    <xf numFmtId="2" fontId="19" fillId="0" borderId="10" xfId="0" applyNumberFormat="1" applyFont="1" applyBorder="1"/>
    <xf numFmtId="2" fontId="19" fillId="0" borderId="12" xfId="0" applyNumberFormat="1" applyFont="1" applyBorder="1" applyAlignment="1">
      <alignment vertical="top"/>
    </xf>
    <xf numFmtId="2" fontId="19" fillId="0" borderId="12" xfId="0" applyNumberFormat="1" applyFont="1" applyBorder="1"/>
    <xf numFmtId="2" fontId="19" fillId="0" borderId="11" xfId="0" applyNumberFormat="1" applyFont="1" applyBorder="1" applyAlignment="1">
      <alignment vertical="top"/>
    </xf>
    <xf numFmtId="2" fontId="19" fillId="0" borderId="11" xfId="0" applyNumberFormat="1" applyFont="1" applyBorder="1"/>
    <xf numFmtId="2" fontId="24" fillId="0" borderId="10" xfId="0" applyNumberFormat="1" applyFont="1" applyBorder="1" applyAlignment="1">
      <alignment vertical="top"/>
    </xf>
    <xf numFmtId="0" fontId="24" fillId="0" borderId="0" xfId="0" applyFont="1" applyFill="1" applyBorder="1" applyAlignment="1">
      <alignment horizontal="right"/>
    </xf>
    <xf numFmtId="0" fontId="21" fillId="0" borderId="0" xfId="0" applyNumberFormat="1" applyFont="1" applyFill="1" applyBorder="1" applyAlignment="1" applyProtection="1"/>
    <xf numFmtId="2" fontId="24" fillId="0" borderId="0" xfId="0" applyNumberFormat="1" applyFont="1" applyFill="1" applyBorder="1" applyAlignment="1">
      <alignment horizontal="center" vertical="center"/>
    </xf>
    <xf numFmtId="0" fontId="20" fillId="0" borderId="0" xfId="0" applyFont="1" applyFill="1" applyBorder="1" applyAlignment="1">
      <alignment horizontal="center"/>
    </xf>
    <xf numFmtId="2" fontId="20" fillId="0" borderId="0" xfId="28" applyNumberFormat="1" applyFont="1" applyFill="1" applyBorder="1" applyAlignment="1" applyProtection="1">
      <alignment horizontal="center"/>
    </xf>
    <xf numFmtId="0" fontId="21" fillId="0" borderId="0" xfId="0" applyFont="1" applyBorder="1"/>
    <xf numFmtId="2" fontId="20" fillId="0" borderId="0" xfId="28" applyNumberFormat="1" applyFont="1" applyFill="1" applyBorder="1" applyAlignment="1" applyProtection="1">
      <alignment horizontal="right"/>
    </xf>
    <xf numFmtId="0" fontId="21" fillId="0" borderId="0" xfId="0" applyFont="1" applyFill="1" applyBorder="1"/>
    <xf numFmtId="0" fontId="24" fillId="0" borderId="0" xfId="0" applyFont="1" applyFill="1" applyAlignment="1">
      <alignment horizontal="left" vertical="top"/>
    </xf>
    <xf numFmtId="0" fontId="22" fillId="0" borderId="0" xfId="0" applyFont="1" applyFill="1" applyBorder="1" applyAlignment="1"/>
    <xf numFmtId="2" fontId="19" fillId="0" borderId="13" xfId="0" applyNumberFormat="1" applyFont="1" applyBorder="1" applyAlignment="1">
      <alignment vertical="top"/>
    </xf>
    <xf numFmtId="2" fontId="24" fillId="0" borderId="13" xfId="0" applyNumberFormat="1" applyFont="1" applyBorder="1" applyAlignment="1">
      <alignment vertical="top"/>
    </xf>
    <xf numFmtId="2" fontId="24" fillId="0" borderId="14" xfId="0" applyNumberFormat="1" applyFont="1" applyBorder="1"/>
    <xf numFmtId="0" fontId="21" fillId="0" borderId="13" xfId="0" applyNumberFormat="1" applyFont="1" applyFill="1" applyBorder="1" applyAlignment="1" applyProtection="1"/>
    <xf numFmtId="0" fontId="21" fillId="0" borderId="0" xfId="0" applyNumberFormat="1" applyFont="1" applyFill="1"/>
    <xf numFmtId="0" fontId="24" fillId="0" borderId="15" xfId="0" applyFont="1" applyFill="1" applyBorder="1" applyAlignment="1">
      <alignment horizontal="center"/>
    </xf>
    <xf numFmtId="2" fontId="24" fillId="0" borderId="15" xfId="28" applyNumberFormat="1" applyFont="1" applyFill="1" applyBorder="1" applyAlignment="1" applyProtection="1"/>
    <xf numFmtId="0" fontId="19" fillId="0" borderId="11" xfId="0" applyFont="1" applyFill="1" applyBorder="1" applyAlignment="1">
      <alignment horizontal="center" vertical="center"/>
    </xf>
    <xf numFmtId="2" fontId="19" fillId="0" borderId="11" xfId="0" applyNumberFormat="1" applyFont="1" applyFill="1" applyBorder="1" applyAlignment="1">
      <alignment horizontal="center" vertical="center"/>
    </xf>
    <xf numFmtId="4" fontId="24" fillId="0" borderId="16" xfId="0" applyNumberFormat="1" applyFont="1" applyBorder="1" applyAlignment="1">
      <alignment horizontal="right"/>
    </xf>
    <xf numFmtId="4" fontId="24" fillId="0" borderId="11" xfId="0" applyNumberFormat="1" applyFont="1" applyBorder="1" applyAlignment="1">
      <alignment horizontal="right"/>
    </xf>
    <xf numFmtId="4" fontId="19" fillId="0" borderId="11" xfId="0" applyNumberFormat="1" applyFont="1" applyFill="1" applyBorder="1" applyAlignment="1">
      <alignment horizontal="center" vertical="center"/>
    </xf>
    <xf numFmtId="2" fontId="19" fillId="0" borderId="11" xfId="38" applyNumberFormat="1" applyFont="1" applyFill="1" applyBorder="1" applyAlignment="1" applyProtection="1">
      <alignment horizontal="center" vertical="center"/>
    </xf>
    <xf numFmtId="2" fontId="19" fillId="0" borderId="11" xfId="25" applyNumberFormat="1" applyFont="1" applyFill="1" applyBorder="1" applyAlignment="1" applyProtection="1">
      <alignment horizontal="center" vertical="center"/>
    </xf>
    <xf numFmtId="2" fontId="19" fillId="0" borderId="11" xfId="0" applyNumberFormat="1" applyFont="1" applyFill="1" applyBorder="1" applyAlignment="1">
      <alignment horizontal="center" vertical="center" wrapText="1"/>
    </xf>
    <xf numFmtId="2" fontId="19" fillId="0" borderId="11" xfId="31" applyNumberFormat="1" applyFont="1" applyFill="1" applyBorder="1" applyAlignment="1" applyProtection="1">
      <alignment horizontal="center" vertical="center"/>
    </xf>
    <xf numFmtId="0" fontId="24" fillId="0" borderId="0" xfId="0" applyFont="1" applyFill="1" applyBorder="1" applyAlignment="1">
      <alignment horizontal="left"/>
    </xf>
    <xf numFmtId="0" fontId="30" fillId="0" borderId="17" xfId="0" applyFont="1" applyBorder="1" applyAlignment="1">
      <alignment horizontal="center" vertical="center"/>
    </xf>
    <xf numFmtId="0" fontId="31" fillId="0" borderId="17" xfId="0" applyFont="1" applyBorder="1" applyAlignment="1">
      <alignment wrapText="1"/>
    </xf>
    <xf numFmtId="0" fontId="32" fillId="0" borderId="17" xfId="0" applyFont="1" applyBorder="1" applyAlignment="1">
      <alignment horizontal="center"/>
    </xf>
    <xf numFmtId="2" fontId="32" fillId="0" borderId="17" xfId="0" applyNumberFormat="1" applyFont="1" applyBorder="1" applyAlignment="1">
      <alignment horizontal="center"/>
    </xf>
    <xf numFmtId="2" fontId="32" fillId="0" borderId="17" xfId="38" applyNumberFormat="1" applyFont="1" applyFill="1" applyBorder="1" applyAlignment="1">
      <alignment horizontal="right"/>
    </xf>
    <xf numFmtId="4" fontId="32" fillId="0" borderId="17" xfId="0" applyNumberFormat="1" applyFont="1" applyFill="1" applyBorder="1" applyAlignment="1">
      <alignment horizontal="right"/>
    </xf>
    <xf numFmtId="2" fontId="32" fillId="0" borderId="17" xfId="25" applyNumberFormat="1" applyFont="1" applyFill="1" applyBorder="1" applyAlignment="1">
      <alignment horizontal="right"/>
    </xf>
    <xf numFmtId="2" fontId="32" fillId="0" borderId="17" xfId="0" applyNumberFormat="1" applyFont="1" applyBorder="1" applyAlignment="1">
      <alignment horizontal="right"/>
    </xf>
    <xf numFmtId="2" fontId="32" fillId="0" borderId="17" xfId="31" applyNumberFormat="1" applyFont="1" applyFill="1" applyBorder="1" applyAlignment="1">
      <alignment horizontal="right"/>
    </xf>
    <xf numFmtId="2" fontId="32" fillId="0" borderId="17" xfId="0" applyNumberFormat="1" applyFont="1" applyFill="1" applyBorder="1" applyAlignment="1">
      <alignment horizontal="right"/>
    </xf>
    <xf numFmtId="0" fontId="32" fillId="0" borderId="17" xfId="0" applyFont="1" applyBorder="1" applyAlignment="1">
      <alignment horizontal="center" vertical="center"/>
    </xf>
    <xf numFmtId="0" fontId="27" fillId="0" borderId="17" xfId="0" applyFont="1" applyBorder="1" applyAlignment="1">
      <alignment wrapText="1"/>
    </xf>
    <xf numFmtId="0" fontId="27" fillId="0" borderId="17" xfId="29" applyFont="1" applyBorder="1" applyAlignment="1">
      <alignment horizontal="center" vertical="center" wrapText="1"/>
    </xf>
    <xf numFmtId="166" fontId="27" fillId="0" borderId="17" xfId="29" applyNumberFormat="1" applyFont="1" applyBorder="1" applyAlignment="1">
      <alignment horizontal="center" vertical="center" wrapText="1"/>
    </xf>
    <xf numFmtId="2" fontId="27" fillId="0" borderId="17" xfId="29" applyNumberFormat="1" applyFont="1" applyFill="1" applyBorder="1" applyAlignment="1">
      <alignment horizontal="center" vertical="center"/>
    </xf>
    <xf numFmtId="0" fontId="27" fillId="0" borderId="18" xfId="0" applyFont="1" applyBorder="1" applyAlignment="1">
      <alignment wrapText="1"/>
    </xf>
    <xf numFmtId="0" fontId="27" fillId="0" borderId="18" xfId="29" applyFont="1" applyBorder="1" applyAlignment="1">
      <alignment horizontal="center" vertical="center" wrapText="1"/>
    </xf>
    <xf numFmtId="2" fontId="27" fillId="0" borderId="18" xfId="29" applyNumberFormat="1" applyFont="1" applyFill="1" applyBorder="1" applyAlignment="1">
      <alignment horizontal="center" vertical="center"/>
    </xf>
    <xf numFmtId="0" fontId="21" fillId="0" borderId="0" xfId="0" applyFont="1" applyAlignment="1">
      <alignment wrapText="1"/>
    </xf>
    <xf numFmtId="0" fontId="0" fillId="0" borderId="0" xfId="0" applyFont="1"/>
    <xf numFmtId="0" fontId="27" fillId="0" borderId="10" xfId="0" applyFont="1" applyFill="1" applyBorder="1" applyAlignment="1">
      <alignment horizontal="center" wrapText="1"/>
    </xf>
    <xf numFmtId="0" fontId="24" fillId="0" borderId="10" xfId="0" applyFont="1" applyFill="1" applyBorder="1" applyAlignment="1">
      <alignment horizontal="center" wrapText="1"/>
    </xf>
    <xf numFmtId="0" fontId="27" fillId="0" borderId="10" xfId="0" applyFont="1" applyFill="1" applyBorder="1" applyAlignment="1">
      <alignment horizontal="center"/>
    </xf>
    <xf numFmtId="1" fontId="27" fillId="0" borderId="10" xfId="0" applyNumberFormat="1" applyFont="1" applyFill="1" applyBorder="1" applyAlignment="1">
      <alignment horizontal="center" wrapText="1"/>
    </xf>
    <xf numFmtId="0" fontId="44" fillId="0" borderId="17" xfId="0" applyFont="1" applyBorder="1" applyAlignment="1">
      <alignment horizontal="center" vertical="center"/>
    </xf>
    <xf numFmtId="0" fontId="34" fillId="0" borderId="0" xfId="0" applyFont="1" applyFill="1" applyAlignment="1">
      <alignment wrapText="1"/>
    </xf>
    <xf numFmtId="0" fontId="34" fillId="0" borderId="0" xfId="0" applyNumberFormat="1" applyFont="1" applyFill="1" applyAlignment="1">
      <alignment vertical="center"/>
    </xf>
    <xf numFmtId="0" fontId="34" fillId="0" borderId="0" xfId="0" applyNumberFormat="1" applyFont="1" applyFill="1" applyBorder="1" applyAlignment="1">
      <alignment vertical="center"/>
    </xf>
    <xf numFmtId="0" fontId="22" fillId="0" borderId="19" xfId="0" applyFont="1" applyBorder="1"/>
    <xf numFmtId="164" fontId="34" fillId="0" borderId="19" xfId="0" applyNumberFormat="1" applyFont="1" applyFill="1" applyBorder="1" applyAlignment="1">
      <alignment vertical="center"/>
    </xf>
    <xf numFmtId="0" fontId="22" fillId="0" borderId="19" xfId="0" applyFont="1" applyFill="1" applyBorder="1" applyAlignment="1"/>
    <xf numFmtId="0" fontId="34" fillId="0" borderId="19" xfId="0" applyFont="1" applyFill="1" applyBorder="1" applyAlignment="1">
      <alignment wrapText="1"/>
    </xf>
    <xf numFmtId="0" fontId="34" fillId="0" borderId="15" xfId="0" applyNumberFormat="1" applyFont="1" applyFill="1" applyBorder="1" applyAlignment="1">
      <alignment vertical="center"/>
    </xf>
    <xf numFmtId="0" fontId="36" fillId="0" borderId="0" xfId="42" applyFont="1" applyFill="1"/>
    <xf numFmtId="0" fontId="34" fillId="0" borderId="0" xfId="42" applyFont="1" applyFill="1"/>
    <xf numFmtId="0" fontId="31" fillId="0" borderId="0" xfId="0" applyFont="1" applyFill="1"/>
    <xf numFmtId="0" fontId="36" fillId="0" borderId="0" xfId="44" applyFont="1" applyFill="1"/>
    <xf numFmtId="0" fontId="34" fillId="0" borderId="0" xfId="44" applyFont="1" applyFill="1" applyAlignment="1">
      <alignment horizontal="right"/>
    </xf>
    <xf numFmtId="2" fontId="34" fillId="0" borderId="0" xfId="42" applyNumberFormat="1" applyFont="1" applyFill="1" applyAlignment="1">
      <alignment horizontal="left"/>
    </xf>
    <xf numFmtId="0" fontId="34" fillId="0" borderId="0" xfId="44" applyFont="1" applyFill="1" applyBorder="1" applyAlignment="1">
      <alignment horizontal="right"/>
    </xf>
    <xf numFmtId="49" fontId="34" fillId="0" borderId="11" xfId="43" applyNumberFormat="1" applyFont="1" applyFill="1" applyBorder="1" applyAlignment="1">
      <alignment horizontal="left" vertical="center"/>
    </xf>
    <xf numFmtId="0" fontId="34" fillId="0" borderId="0" xfId="0" applyFont="1" applyFill="1"/>
    <xf numFmtId="0" fontId="31" fillId="0" borderId="11" xfId="0" applyFont="1" applyFill="1" applyBorder="1" applyAlignment="1">
      <alignment horizontal="center" vertical="center" wrapText="1"/>
    </xf>
    <xf numFmtId="0" fontId="34" fillId="0" borderId="11" xfId="0" applyFont="1" applyFill="1" applyBorder="1" applyAlignment="1">
      <alignment horizontal="center"/>
    </xf>
    <xf numFmtId="2" fontId="34" fillId="0" borderId="11" xfId="0" applyNumberFormat="1" applyFont="1" applyFill="1" applyBorder="1" applyAlignment="1">
      <alignment horizontal="center"/>
    </xf>
    <xf numFmtId="2" fontId="31" fillId="0" borderId="11" xfId="0" applyNumberFormat="1" applyFont="1" applyFill="1" applyBorder="1" applyAlignment="1">
      <alignment horizontal="center"/>
    </xf>
    <xf numFmtId="9" fontId="45" fillId="0" borderId="0" xfId="0" applyNumberFormat="1" applyFont="1" applyFill="1"/>
    <xf numFmtId="2" fontId="34" fillId="0" borderId="11" xfId="0" applyNumberFormat="1" applyFont="1" applyFill="1" applyBorder="1" applyAlignment="1">
      <alignment horizontal="center" wrapText="1"/>
    </xf>
    <xf numFmtId="10" fontId="45" fillId="0" borderId="0" xfId="0" applyNumberFormat="1" applyFont="1" applyFill="1" applyBorder="1" applyAlignment="1">
      <alignment wrapText="1"/>
    </xf>
    <xf numFmtId="0" fontId="34" fillId="0" borderId="0" xfId="0" applyFont="1" applyFill="1" applyBorder="1" applyAlignment="1">
      <alignment wrapText="1"/>
    </xf>
    <xf numFmtId="0" fontId="34" fillId="0" borderId="0" xfId="0" applyFont="1" applyFill="1" applyBorder="1"/>
    <xf numFmtId="0" fontId="34" fillId="0" borderId="0" xfId="0" applyFont="1"/>
    <xf numFmtId="0" fontId="34" fillId="0" borderId="20" xfId="0" applyFont="1" applyBorder="1"/>
    <xf numFmtId="0" fontId="34" fillId="0" borderId="0" xfId="0" applyFont="1" applyAlignment="1">
      <alignment horizontal="right"/>
    </xf>
    <xf numFmtId="0" fontId="31" fillId="0" borderId="0" xfId="0" applyFont="1" applyAlignment="1">
      <alignment wrapText="1"/>
    </xf>
    <xf numFmtId="0" fontId="31" fillId="0" borderId="0" xfId="43" applyFont="1" applyFill="1" applyAlignment="1">
      <alignment vertical="center"/>
    </xf>
    <xf numFmtId="0" fontId="34" fillId="0" borderId="11" xfId="0" applyFont="1" applyBorder="1" applyAlignment="1">
      <alignment horizontal="center"/>
    </xf>
    <xf numFmtId="2" fontId="34" fillId="0" borderId="11" xfId="0" applyNumberFormat="1" applyFont="1" applyBorder="1" applyAlignment="1">
      <alignment horizontal="center"/>
    </xf>
    <xf numFmtId="2" fontId="31" fillId="0" borderId="11" xfId="0" applyNumberFormat="1" applyFont="1" applyBorder="1" applyAlignment="1">
      <alignment horizontal="center" wrapText="1"/>
    </xf>
    <xf numFmtId="0" fontId="31" fillId="0" borderId="0" xfId="0" applyFont="1" applyBorder="1" applyAlignment="1">
      <alignment horizontal="right"/>
    </xf>
    <xf numFmtId="2" fontId="31" fillId="0" borderId="0" xfId="0" applyNumberFormat="1" applyFont="1" applyBorder="1" applyAlignment="1">
      <alignment horizontal="center"/>
    </xf>
    <xf numFmtId="0" fontId="39" fillId="0" borderId="0" xfId="0" applyFont="1" applyFill="1" applyAlignment="1">
      <alignment horizontal="center"/>
    </xf>
    <xf numFmtId="0" fontId="37" fillId="0" borderId="0" xfId="0" applyFont="1" applyFill="1" applyBorder="1"/>
    <xf numFmtId="0" fontId="39" fillId="0" borderId="0" xfId="0" applyFont="1" applyFill="1" applyBorder="1"/>
    <xf numFmtId="0" fontId="39" fillId="0" borderId="0" xfId="0" applyFont="1" applyFill="1"/>
    <xf numFmtId="0" fontId="34" fillId="0" borderId="0" xfId="0" applyFont="1" applyAlignment="1">
      <alignment wrapText="1"/>
    </xf>
    <xf numFmtId="0" fontId="34" fillId="0" borderId="0" xfId="0" applyNumberFormat="1" applyFont="1" applyAlignment="1">
      <alignment vertical="center"/>
    </xf>
    <xf numFmtId="0" fontId="40" fillId="0" borderId="0" xfId="0" applyFont="1" applyFill="1"/>
    <xf numFmtId="0" fontId="41" fillId="0" borderId="0" xfId="0" applyFont="1" applyFill="1" applyBorder="1" applyAlignment="1">
      <alignment vertical="center"/>
    </xf>
    <xf numFmtId="0" fontId="40" fillId="0" borderId="15" xfId="0" applyFont="1" applyFill="1" applyBorder="1"/>
    <xf numFmtId="0" fontId="42" fillId="0" borderId="0" xfId="0" applyFont="1" applyFill="1"/>
    <xf numFmtId="0" fontId="40" fillId="0" borderId="0" xfId="0" applyFont="1" applyFill="1" applyBorder="1" applyAlignment="1">
      <alignment vertical="center"/>
    </xf>
    <xf numFmtId="0" fontId="40" fillId="0" borderId="0" xfId="0" applyFont="1" applyFill="1" applyBorder="1" applyAlignment="1"/>
    <xf numFmtId="0" fontId="40" fillId="0" borderId="0" xfId="39" applyFont="1" applyFill="1" applyBorder="1" applyAlignment="1">
      <alignment vertical="center"/>
    </xf>
    <xf numFmtId="0" fontId="34" fillId="0" borderId="15" xfId="0" applyNumberFormat="1" applyFont="1" applyBorder="1" applyAlignment="1">
      <alignment vertical="center"/>
    </xf>
    <xf numFmtId="0" fontId="34" fillId="0" borderId="15" xfId="0" applyFont="1" applyFill="1" applyBorder="1" applyAlignment="1">
      <alignment wrapText="1"/>
    </xf>
    <xf numFmtId="0" fontId="22" fillId="0" borderId="0" xfId="0" applyFont="1" applyBorder="1"/>
    <xf numFmtId="0" fontId="21" fillId="0" borderId="15" xfId="0" applyFont="1" applyBorder="1"/>
    <xf numFmtId="0" fontId="40" fillId="0" borderId="15" xfId="0" applyFont="1" applyFill="1" applyBorder="1" applyAlignment="1"/>
    <xf numFmtId="49" fontId="34" fillId="0" borderId="11" xfId="0" applyNumberFormat="1" applyFont="1" applyBorder="1" applyAlignment="1">
      <alignment wrapText="1"/>
    </xf>
    <xf numFmtId="4" fontId="19" fillId="0" borderId="27" xfId="0" applyNumberFormat="1" applyFont="1" applyFill="1" applyBorder="1" applyAlignment="1">
      <alignment horizontal="center" vertical="center"/>
    </xf>
    <xf numFmtId="0" fontId="19" fillId="0" borderId="11" xfId="0" applyFont="1" applyFill="1" applyBorder="1" applyAlignment="1" applyProtection="1">
      <alignment vertical="center" wrapText="1"/>
      <protection locked="0"/>
    </xf>
    <xf numFmtId="1" fontId="19" fillId="0" borderId="21" xfId="0" applyNumberFormat="1" applyFont="1" applyFill="1" applyBorder="1" applyAlignment="1">
      <alignment horizontal="center"/>
    </xf>
    <xf numFmtId="0" fontId="19" fillId="0" borderId="11" xfId="0" applyFont="1" applyBorder="1" applyAlignment="1">
      <alignment vertical="center" wrapText="1"/>
    </xf>
    <xf numFmtId="1" fontId="19" fillId="0" borderId="21" xfId="0" applyNumberFormat="1" applyFont="1" applyFill="1" applyBorder="1" applyAlignment="1">
      <alignment horizontal="center" vertical="center"/>
    </xf>
    <xf numFmtId="0" fontId="43" fillId="0" borderId="11" xfId="0" applyFont="1" applyBorder="1" applyAlignment="1">
      <alignment vertical="center" wrapText="1"/>
    </xf>
    <xf numFmtId="166" fontId="19" fillId="0" borderId="21" xfId="0" applyNumberFormat="1" applyFont="1" applyFill="1" applyBorder="1" applyAlignment="1">
      <alignment horizontal="center" vertical="center"/>
    </xf>
    <xf numFmtId="0" fontId="43" fillId="0" borderId="11" xfId="0" applyFont="1" applyBorder="1" applyAlignment="1">
      <alignment vertical="center"/>
    </xf>
    <xf numFmtId="166" fontId="19" fillId="0" borderId="21" xfId="0" applyNumberFormat="1" applyFont="1" applyFill="1" applyBorder="1" applyAlignment="1">
      <alignment horizontal="center"/>
    </xf>
    <xf numFmtId="0" fontId="43" fillId="0" borderId="10" xfId="0" applyFont="1" applyBorder="1" applyAlignment="1">
      <alignment vertical="center" wrapText="1"/>
    </xf>
    <xf numFmtId="0" fontId="19" fillId="0" borderId="10" xfId="0" applyFont="1" applyFill="1" applyBorder="1" applyAlignment="1">
      <alignment horizontal="center" vertical="center"/>
    </xf>
    <xf numFmtId="1" fontId="19" fillId="0" borderId="28" xfId="0" applyNumberFormat="1" applyFont="1" applyFill="1" applyBorder="1" applyAlignment="1">
      <alignment horizontal="center" vertical="center"/>
    </xf>
    <xf numFmtId="2" fontId="19" fillId="0" borderId="0" xfId="0" applyNumberFormat="1" applyFont="1" applyFill="1" applyBorder="1" applyAlignment="1" applyProtection="1"/>
    <xf numFmtId="0" fontId="44" fillId="0" borderId="17" xfId="0" applyFont="1" applyFill="1" applyBorder="1" applyAlignment="1">
      <alignment horizontal="center" vertical="center"/>
    </xf>
    <xf numFmtId="0" fontId="21" fillId="0" borderId="0" xfId="0" applyFont="1" applyFill="1" applyAlignment="1">
      <alignment vertical="top" wrapText="1"/>
    </xf>
    <xf numFmtId="0" fontId="34" fillId="0" borderId="0" xfId="0" applyNumberFormat="1" applyFont="1" applyBorder="1" applyAlignment="1">
      <alignment vertical="center"/>
    </xf>
    <xf numFmtId="164" fontId="34" fillId="0" borderId="0" xfId="0" applyNumberFormat="1" applyFont="1" applyBorder="1" applyAlignment="1">
      <alignment vertical="center"/>
    </xf>
    <xf numFmtId="0" fontId="34" fillId="0" borderId="0" xfId="0" applyNumberFormat="1" applyFont="1" applyFill="1" applyBorder="1" applyAlignment="1">
      <alignment horizontal="right" vertical="center"/>
    </xf>
    <xf numFmtId="0" fontId="22" fillId="0" borderId="19" xfId="0" applyFont="1" applyBorder="1" applyAlignment="1">
      <alignment horizontal="right"/>
    </xf>
    <xf numFmtId="0" fontId="19" fillId="0" borderId="10" xfId="0" applyFont="1" applyBorder="1" applyAlignment="1">
      <alignment vertical="center" wrapText="1"/>
    </xf>
    <xf numFmtId="0" fontId="43" fillId="0" borderId="17" xfId="0" applyFont="1" applyBorder="1" applyAlignment="1">
      <alignment vertical="center" wrapText="1"/>
    </xf>
    <xf numFmtId="0" fontId="19" fillId="0" borderId="17" xfId="0" applyFont="1" applyFill="1" applyBorder="1" applyAlignment="1">
      <alignment horizontal="center" vertical="center"/>
    </xf>
    <xf numFmtId="1" fontId="19" fillId="0" borderId="17" xfId="0" applyNumberFormat="1" applyFont="1" applyFill="1" applyBorder="1" applyAlignment="1">
      <alignment horizontal="center" vertical="center"/>
    </xf>
    <xf numFmtId="0" fontId="50" fillId="0" borderId="17" xfId="0" applyFont="1" applyBorder="1" applyAlignment="1">
      <alignment vertical="center" wrapText="1"/>
    </xf>
    <xf numFmtId="0" fontId="43" fillId="0" borderId="12" xfId="0" applyFont="1" applyBorder="1" applyAlignment="1">
      <alignment vertical="center" wrapText="1"/>
    </xf>
    <xf numFmtId="0" fontId="19" fillId="0" borderId="12" xfId="0" applyFont="1" applyFill="1" applyBorder="1" applyAlignment="1">
      <alignment horizontal="center" vertical="center"/>
    </xf>
    <xf numFmtId="1" fontId="19" fillId="0" borderId="29" xfId="0" applyNumberFormat="1" applyFont="1" applyFill="1" applyBorder="1" applyAlignment="1">
      <alignment horizontal="center" vertical="center"/>
    </xf>
    <xf numFmtId="166" fontId="19" fillId="0" borderId="28" xfId="0" applyNumberFormat="1" applyFont="1" applyFill="1" applyBorder="1" applyAlignment="1">
      <alignment horizontal="center" vertical="center"/>
    </xf>
    <xf numFmtId="166" fontId="19" fillId="0" borderId="17" xfId="0" applyNumberFormat="1" applyFont="1" applyFill="1" applyBorder="1" applyAlignment="1">
      <alignment horizontal="center" vertical="center"/>
    </xf>
    <xf numFmtId="0" fontId="44" fillId="0" borderId="17" xfId="0" applyFont="1" applyBorder="1" applyAlignment="1">
      <alignment vertical="center" wrapText="1"/>
    </xf>
    <xf numFmtId="0" fontId="19" fillId="0" borderId="17" xfId="0" applyFont="1" applyBorder="1" applyAlignment="1">
      <alignment vertical="center" wrapText="1"/>
    </xf>
    <xf numFmtId="0" fontId="19" fillId="0" borderId="12" xfId="0" applyFont="1" applyBorder="1" applyAlignment="1">
      <alignment vertical="center" wrapText="1"/>
    </xf>
    <xf numFmtId="166" fontId="19" fillId="0" borderId="29" xfId="0" applyNumberFormat="1" applyFont="1" applyFill="1" applyBorder="1" applyAlignment="1">
      <alignment horizontal="center" vertical="center"/>
    </xf>
    <xf numFmtId="1" fontId="19" fillId="0" borderId="28" xfId="0" applyNumberFormat="1" applyFont="1" applyFill="1" applyBorder="1" applyAlignment="1">
      <alignment horizontal="center"/>
    </xf>
    <xf numFmtId="1" fontId="19" fillId="0" borderId="17" xfId="0" applyNumberFormat="1" applyFont="1" applyFill="1" applyBorder="1" applyAlignment="1">
      <alignment horizontal="center"/>
    </xf>
    <xf numFmtId="0" fontId="21" fillId="0" borderId="0" xfId="0" applyFont="1" applyFill="1" applyAlignment="1">
      <alignment vertical="top"/>
    </xf>
    <xf numFmtId="0" fontId="34" fillId="0" borderId="11" xfId="0" applyFont="1" applyBorder="1" applyAlignment="1">
      <alignment horizontal="right"/>
    </xf>
    <xf numFmtId="0" fontId="34" fillId="0" borderId="0" xfId="0" applyFont="1" applyBorder="1" applyAlignment="1">
      <alignment horizontal="right"/>
    </xf>
    <xf numFmtId="0" fontId="35" fillId="0" borderId="0" xfId="41" applyFont="1" applyFill="1" applyBorder="1" applyAlignment="1">
      <alignment horizontal="center"/>
    </xf>
    <xf numFmtId="0" fontId="38" fillId="24" borderId="11" xfId="0" applyFont="1" applyFill="1" applyBorder="1" applyAlignment="1">
      <alignment horizontal="center" vertical="center" textRotation="91" wrapText="1"/>
    </xf>
    <xf numFmtId="0" fontId="31" fillId="0" borderId="11" xfId="0" applyFont="1" applyBorder="1" applyAlignment="1">
      <alignment horizontal="center"/>
    </xf>
    <xf numFmtId="0" fontId="31" fillId="0" borderId="11" xfId="0" applyFont="1" applyBorder="1" applyAlignment="1">
      <alignment horizontal="right"/>
    </xf>
    <xf numFmtId="0" fontId="21" fillId="0" borderId="0" xfId="0" applyFont="1" applyFill="1" applyAlignment="1">
      <alignment horizontal="left" vertical="top"/>
    </xf>
    <xf numFmtId="0" fontId="21" fillId="0" borderId="0" xfId="0" applyFont="1" applyAlignment="1">
      <alignment horizontal="left" vertical="top" wrapText="1"/>
    </xf>
    <xf numFmtId="0" fontId="21" fillId="0" borderId="0" xfId="0" applyFont="1" applyAlignment="1">
      <alignment horizontal="left" vertical="top"/>
    </xf>
    <xf numFmtId="4" fontId="20" fillId="0" borderId="0" xfId="0" applyNumberFormat="1" applyFont="1" applyBorder="1" applyAlignment="1"/>
    <xf numFmtId="0" fontId="21" fillId="0" borderId="0" xfId="0" applyFont="1" applyFill="1" applyAlignment="1">
      <alignment horizontal="left" vertical="top" wrapText="1"/>
    </xf>
    <xf numFmtId="0" fontId="40" fillId="0" borderId="0" xfId="39" applyFont="1" applyFill="1" applyBorder="1" applyAlignment="1">
      <alignment horizontal="left" vertical="center" wrapText="1"/>
    </xf>
    <xf numFmtId="0" fontId="40" fillId="0" borderId="0" xfId="0" applyFont="1" applyFill="1" applyBorder="1" applyAlignment="1">
      <alignment horizontal="left" vertical="center" wrapText="1"/>
    </xf>
    <xf numFmtId="0" fontId="31" fillId="0" borderId="21" xfId="0" applyFont="1" applyBorder="1" applyAlignment="1">
      <alignment horizontal="right" wrapText="1"/>
    </xf>
    <xf numFmtId="0" fontId="34" fillId="0" borderId="21" xfId="0" applyFont="1" applyBorder="1" applyAlignment="1">
      <alignment horizontal="right"/>
    </xf>
    <xf numFmtId="0" fontId="34" fillId="0" borderId="22" xfId="0" applyFont="1" applyBorder="1" applyAlignment="1">
      <alignment horizontal="right"/>
    </xf>
    <xf numFmtId="0" fontId="31" fillId="0" borderId="11" xfId="0" applyFont="1" applyFill="1" applyBorder="1" applyAlignment="1">
      <alignment horizontal="center" vertical="center" wrapText="1"/>
    </xf>
    <xf numFmtId="0" fontId="46" fillId="25" borderId="11" xfId="0" applyFont="1" applyFill="1" applyBorder="1" applyAlignment="1">
      <alignment horizontal="center" vertical="center" wrapText="1"/>
    </xf>
    <xf numFmtId="0" fontId="31" fillId="0" borderId="11" xfId="0" applyFont="1" applyFill="1" applyBorder="1" applyAlignment="1">
      <alignment horizontal="center"/>
    </xf>
    <xf numFmtId="0" fontId="24" fillId="0" borderId="0" xfId="0" applyNumberFormat="1" applyFont="1" applyFill="1" applyBorder="1" applyAlignment="1" applyProtection="1">
      <alignment horizontal="left" vertical="top" wrapText="1"/>
    </xf>
    <xf numFmtId="0" fontId="20" fillId="0" borderId="0" xfId="0" applyFont="1" applyBorder="1" applyAlignment="1">
      <alignment horizontal="center"/>
    </xf>
    <xf numFmtId="0" fontId="21" fillId="0" borderId="23" xfId="0" applyFont="1" applyBorder="1" applyAlignment="1">
      <alignment horizontal="center"/>
    </xf>
    <xf numFmtId="0" fontId="24" fillId="0" borderId="0" xfId="0" applyFont="1" applyBorder="1" applyAlignment="1">
      <alignment horizontal="left" vertical="top" wrapText="1"/>
    </xf>
    <xf numFmtId="0" fontId="24" fillId="0" borderId="0" xfId="0" applyFont="1" applyFill="1" applyBorder="1" applyAlignment="1">
      <alignment horizontal="left" vertical="top" wrapText="1"/>
    </xf>
    <xf numFmtId="0" fontId="24" fillId="0" borderId="10" xfId="0" applyFont="1" applyFill="1" applyBorder="1" applyAlignment="1">
      <alignment horizontal="right"/>
    </xf>
    <xf numFmtId="0" fontId="24" fillId="0" borderId="0" xfId="0" applyFont="1" applyFill="1" applyBorder="1" applyAlignment="1">
      <alignment horizontal="left"/>
    </xf>
    <xf numFmtId="0" fontId="21" fillId="0" borderId="0" xfId="0" applyNumberFormat="1" applyFont="1" applyFill="1" applyBorder="1" applyAlignment="1" applyProtection="1">
      <alignment horizontal="right" vertical="top"/>
    </xf>
    <xf numFmtId="0" fontId="21" fillId="0" borderId="20" xfId="0" applyNumberFormat="1" applyFont="1" applyFill="1" applyBorder="1" applyAlignment="1" applyProtection="1">
      <alignment horizontal="center" vertical="top"/>
    </xf>
    <xf numFmtId="0" fontId="20" fillId="0" borderId="11" xfId="0" applyFont="1" applyFill="1" applyBorder="1" applyAlignment="1">
      <alignment horizontal="center" vertical="center" wrapText="1"/>
    </xf>
    <xf numFmtId="0" fontId="24" fillId="0" borderId="11" xfId="0" applyFont="1" applyFill="1" applyBorder="1" applyAlignment="1">
      <alignment horizontal="center" vertical="center" wrapText="1"/>
    </xf>
    <xf numFmtId="2" fontId="20" fillId="0" borderId="11" xfId="0" applyNumberFormat="1" applyFont="1" applyFill="1" applyBorder="1" applyAlignment="1">
      <alignment horizontal="center" vertical="center" wrapText="1"/>
    </xf>
    <xf numFmtId="2" fontId="20" fillId="0" borderId="22" xfId="0" applyNumberFormat="1" applyFont="1" applyFill="1" applyBorder="1" applyAlignment="1">
      <alignment horizontal="center" vertical="center" wrapText="1"/>
    </xf>
    <xf numFmtId="2" fontId="24" fillId="0" borderId="15" xfId="28" applyNumberFormat="1" applyFont="1" applyFill="1" applyBorder="1" applyAlignment="1" applyProtection="1">
      <alignment horizontal="right"/>
    </xf>
    <xf numFmtId="2" fontId="24" fillId="0" borderId="24" xfId="28" applyNumberFormat="1" applyFont="1" applyFill="1" applyBorder="1" applyAlignment="1" applyProtection="1">
      <alignment horizontal="right"/>
    </xf>
    <xf numFmtId="2" fontId="24" fillId="0" borderId="25" xfId="28" applyNumberFormat="1" applyFont="1" applyFill="1" applyBorder="1" applyAlignment="1" applyProtection="1">
      <alignment horizontal="right"/>
    </xf>
    <xf numFmtId="2" fontId="24" fillId="0" borderId="26" xfId="28" applyNumberFormat="1" applyFont="1" applyFill="1" applyBorder="1" applyAlignment="1" applyProtection="1">
      <alignment horizontal="right"/>
    </xf>
    <xf numFmtId="0" fontId="24" fillId="0" borderId="12" xfId="0" applyFont="1" applyFill="1" applyBorder="1" applyAlignment="1">
      <alignment horizontal="right"/>
    </xf>
    <xf numFmtId="0" fontId="24" fillId="0" borderId="11"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horizontal="right"/>
    </xf>
    <xf numFmtId="0" fontId="19" fillId="0" borderId="0" xfId="0" applyFont="1" applyFill="1" applyBorder="1" applyAlignment="1">
      <alignment horizontal="center"/>
    </xf>
    <xf numFmtId="2" fontId="19" fillId="0" borderId="0" xfId="28" applyNumberFormat="1" applyFont="1" applyFill="1" applyBorder="1" applyAlignment="1" applyProtection="1">
      <alignment horizontal="center"/>
    </xf>
    <xf numFmtId="4" fontId="20" fillId="0" borderId="15" xfId="0" applyNumberFormat="1" applyFont="1" applyBorder="1" applyAlignment="1"/>
  </cellXfs>
  <cellStyles count="89">
    <cellStyle name="1. izcēlums" xfId="19" builtinId="29" customBuiltin="1"/>
    <cellStyle name="2. izcēlums" xfId="20" builtinId="33" customBuiltin="1"/>
    <cellStyle name="20% no 1. izcēluma" xfId="1" builtinId="30" customBuiltin="1"/>
    <cellStyle name="20% no 2. izcēluma" xfId="2" builtinId="34" customBuiltin="1"/>
    <cellStyle name="20% no 3. izcēluma" xfId="3" builtinId="38" customBuiltin="1"/>
    <cellStyle name="20% no 4. izcēluma" xfId="4" builtinId="42" customBuiltin="1"/>
    <cellStyle name="20% no 5. izcēluma" xfId="5" builtinId="46" customBuiltin="1"/>
    <cellStyle name="20% no 6. izcēluma" xfId="6" builtinId="50" customBuiltin="1"/>
    <cellStyle name="3. izcēlums " xfId="21" builtinId="37" customBuiltin="1"/>
    <cellStyle name="4. izcēlums" xfId="22" builtinId="41" customBuiltin="1"/>
    <cellStyle name="40% no 1. izcēluma" xfId="7" builtinId="31" customBuiltin="1"/>
    <cellStyle name="40% no 2. izcēluma" xfId="8" builtinId="35" customBuiltin="1"/>
    <cellStyle name="40% no 3. izcēluma" xfId="9" builtinId="39" customBuiltin="1"/>
    <cellStyle name="40% no 4. izcēluma" xfId="10" builtinId="43" customBuiltin="1"/>
    <cellStyle name="40% no 5. izcēluma" xfId="11" builtinId="47" customBuiltin="1"/>
    <cellStyle name="40% no 6. izcēluma" xfId="12" builtinId="51" customBuiltin="1"/>
    <cellStyle name="5. izcēlums" xfId="23" builtinId="45" customBuiltin="1"/>
    <cellStyle name="6. izcēlums" xfId="24" builtinId="49" customBuiltin="1"/>
    <cellStyle name="60% no 1. izcēluma" xfId="13" builtinId="32" customBuiltin="1"/>
    <cellStyle name="60% no 2. izcēluma" xfId="14" builtinId="36" customBuiltin="1"/>
    <cellStyle name="60% no 3. izcēluma" xfId="15" builtinId="40" customBuiltin="1"/>
    <cellStyle name="60% no 4. izcēluma" xfId="16" builtinId="44" customBuiltin="1"/>
    <cellStyle name="60% no 5. izcēluma" xfId="17" builtinId="48" customBuiltin="1"/>
    <cellStyle name="60% no 6. izcēluma" xfId="18" builtinId="52" customBuiltin="1"/>
    <cellStyle name="Aprēķināšana" xfId="26" builtinId="22" customBuiltin="1"/>
    <cellStyle name="Brīdinājuma teksts" xfId="50" builtinId="11" customBuiltin="1"/>
    <cellStyle name="Excel Built-in Normal" xfId="29"/>
    <cellStyle name="Hipersaite" xfId="51" builtinId="8" hidden="1"/>
    <cellStyle name="Hipersaite" xfId="53" builtinId="8" hidden="1"/>
    <cellStyle name="Hipersaite" xfId="55" builtinId="8" hidden="1"/>
    <cellStyle name="Hipersaite" xfId="57" builtinId="8" hidden="1"/>
    <cellStyle name="Hipersaite" xfId="59" builtinId="8" hidden="1"/>
    <cellStyle name="Hipersaite" xfId="61" builtinId="8" hidden="1"/>
    <cellStyle name="Hipersaite" xfId="63" builtinId="8" hidden="1"/>
    <cellStyle name="Hipersaite" xfId="65" builtinId="8" hidden="1"/>
    <cellStyle name="Hipersaite" xfId="67" builtinId="8" hidden="1"/>
    <cellStyle name="Hipersaite" xfId="69" builtinId="8" hidden="1"/>
    <cellStyle name="Hipersaite" xfId="71" builtinId="8" hidden="1"/>
    <cellStyle name="Hipersaite" xfId="73" builtinId="8" hidden="1"/>
    <cellStyle name="Hipersaite" xfId="75" builtinId="8" hidden="1"/>
    <cellStyle name="Hipersaite" xfId="77" builtinId="8" hidden="1"/>
    <cellStyle name="Hipersaite" xfId="79" builtinId="8" hidden="1"/>
    <cellStyle name="Hipersaite" xfId="81" builtinId="8" hidden="1"/>
    <cellStyle name="Hipersaite" xfId="83" builtinId="8" hidden="1"/>
    <cellStyle name="Hipersaite" xfId="85" builtinId="8" hidden="1"/>
    <cellStyle name="Hipersaite" xfId="87" builtinId="8" hidden="1"/>
    <cellStyle name="Ievade" xfId="36" builtinId="20" customBuiltin="1"/>
    <cellStyle name="Izmantota hipersaite" xfId="52" builtinId="9" hidden="1"/>
    <cellStyle name="Izmantota hipersaite" xfId="54" builtinId="9" hidden="1"/>
    <cellStyle name="Izmantota hipersaite" xfId="56" builtinId="9" hidden="1"/>
    <cellStyle name="Izmantota hipersaite" xfId="58" builtinId="9" hidden="1"/>
    <cellStyle name="Izmantota hipersaite" xfId="60" builtinId="9" hidden="1"/>
    <cellStyle name="Izmantota hipersaite" xfId="62" builtinId="9" hidden="1"/>
    <cellStyle name="Izmantota hipersaite" xfId="64" builtinId="9" hidden="1"/>
    <cellStyle name="Izmantota hipersaite" xfId="66" builtinId="9" hidden="1"/>
    <cellStyle name="Izmantota hipersaite" xfId="68" builtinId="9" hidden="1"/>
    <cellStyle name="Izmantota hipersaite" xfId="70" builtinId="9" hidden="1"/>
    <cellStyle name="Izmantota hipersaite" xfId="72" builtinId="9" hidden="1"/>
    <cellStyle name="Izmantota hipersaite" xfId="74" builtinId="9" hidden="1"/>
    <cellStyle name="Izmantota hipersaite" xfId="76" builtinId="9" hidden="1"/>
    <cellStyle name="Izmantota hipersaite" xfId="78" builtinId="9" hidden="1"/>
    <cellStyle name="Izmantota hipersaite" xfId="80" builtinId="9" hidden="1"/>
    <cellStyle name="Izmantota hipersaite" xfId="82" builtinId="9" hidden="1"/>
    <cellStyle name="Izmantota hipersaite" xfId="84" builtinId="9" hidden="1"/>
    <cellStyle name="Izmantota hipersaite" xfId="86" builtinId="9" hidden="1"/>
    <cellStyle name="Izmantota hipersaite" xfId="88" builtinId="9" hidden="1"/>
    <cellStyle name="Izvade" xfId="46" builtinId="21" customBuiltin="1"/>
    <cellStyle name="Komats" xfId="28" builtinId="3"/>
    <cellStyle name="Kopsumma" xfId="49" builtinId="25" customBuiltin="1"/>
    <cellStyle name="Labs" xfId="31" builtinId="26" customBuiltin="1"/>
    <cellStyle name="Neitrāls" xfId="38" builtinId="28" customBuiltin="1"/>
    <cellStyle name="Normal 2" xfId="39"/>
    <cellStyle name="Normal 3" xfId="40"/>
    <cellStyle name="Normal_00T" xfId="41"/>
    <cellStyle name="Normal_9908m" xfId="42"/>
    <cellStyle name="Normal_lokalas tames forma2" xfId="43"/>
    <cellStyle name="Normal_Teodors Skele un Carnikava" xfId="44"/>
    <cellStyle name="Nosaukums" xfId="48" builtinId="15" customBuiltin="1"/>
    <cellStyle name="Parasts" xfId="0" builtinId="0"/>
    <cellStyle name="Paskaidrojošs teksts" xfId="30" builtinId="53" customBuiltin="1"/>
    <cellStyle name="Pārbaudes šūna" xfId="27" builtinId="23" customBuiltin="1"/>
    <cellStyle name="Piezīme" xfId="45" builtinId="10" customBuiltin="1"/>
    <cellStyle name="Saistīta šūna" xfId="37" builtinId="24" customBuiltin="1"/>
    <cellStyle name="Slikts" xfId="25" builtinId="27" customBuiltin="1"/>
    <cellStyle name="Style 1" xfId="47"/>
    <cellStyle name="Virsraksts 1" xfId="32" builtinId="16" customBuiltin="1"/>
    <cellStyle name="Virsraksts 2" xfId="33" builtinId="17" customBuiltin="1"/>
    <cellStyle name="Virsraksts 3" xfId="34" builtinId="18" customBuiltin="1"/>
    <cellStyle name="Virsraksts 4" xfId="35" builtinId="19" customBuiltin="1"/>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2159000</xdr:colOff>
      <xdr:row>25</xdr:row>
      <xdr:rowOff>0</xdr:rowOff>
    </xdr:from>
    <xdr:to>
      <xdr:col>1</xdr:col>
      <xdr:colOff>2413000</xdr:colOff>
      <xdr:row>25</xdr:row>
      <xdr:rowOff>254000</xdr:rowOff>
    </xdr:to>
    <xdr:sp macro="" textlink="">
      <xdr:nvSpPr>
        <xdr:cNvPr id="14" name="TextBox 13"/>
        <xdr:cNvSpPr txBox="1">
          <a:spLocks noChangeArrowheads="1"/>
        </xdr:cNvSpPr>
      </xdr:nvSpPr>
      <xdr:spPr bwMode="auto">
        <a:xfrm>
          <a:off x="3251200" y="6159500"/>
          <a:ext cx="254000" cy="254000"/>
        </a:xfrm>
        <a:prstGeom prst="rect">
          <a:avLst/>
        </a:prstGeom>
        <a:noFill/>
        <a:ln>
          <a:noFill/>
        </a:ln>
        <a:effectLst/>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cap="flat">
              <a:solidFill>
                <a:srgbClr val="3465AF"/>
              </a:solidFill>
              <a:round/>
              <a:headEnd/>
              <a:tailEnd/>
            </a14:hiddenLine>
          </a:ex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xdr:spPr>
      <xdr:txBody>
        <a:bodyPr rtlCol="0"/>
        <a:lstStyle/>
        <a:p>
          <a:endParaRPr lang="en-US"/>
        </a:p>
      </xdr:txBody>
    </xdr:sp>
    <xdr:clientData/>
  </xdr:twoCellAnchor>
  <xdr:twoCellAnchor>
    <xdr:from>
      <xdr:col>1</xdr:col>
      <xdr:colOff>2171700</xdr:colOff>
      <xdr:row>25</xdr:row>
      <xdr:rowOff>0</xdr:rowOff>
    </xdr:from>
    <xdr:to>
      <xdr:col>1</xdr:col>
      <xdr:colOff>2425700</xdr:colOff>
      <xdr:row>25</xdr:row>
      <xdr:rowOff>254000</xdr:rowOff>
    </xdr:to>
    <xdr:sp macro="" textlink="">
      <xdr:nvSpPr>
        <xdr:cNvPr id="15" name="TextBox 14"/>
        <xdr:cNvSpPr txBox="1">
          <a:spLocks noChangeArrowheads="1"/>
        </xdr:cNvSpPr>
      </xdr:nvSpPr>
      <xdr:spPr bwMode="auto">
        <a:xfrm>
          <a:off x="3263900" y="6159500"/>
          <a:ext cx="254000" cy="254000"/>
        </a:xfrm>
        <a:prstGeom prst="rect">
          <a:avLst/>
        </a:prstGeom>
        <a:noFill/>
        <a:ln>
          <a:noFill/>
        </a:ln>
        <a:effectLst/>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cap="flat">
              <a:solidFill>
                <a:srgbClr val="3465AF"/>
              </a:solidFill>
              <a:round/>
              <a:headEnd/>
              <a:tailEnd/>
            </a14:hiddenLine>
          </a:ex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xdr:spPr>
      <xdr:txBody>
        <a:bodyPr rtlCol="0"/>
        <a:lstStyle/>
        <a:p>
          <a:endParaRPr lang="en-US"/>
        </a:p>
      </xdr:txBody>
    </xdr:sp>
    <xdr:clientData/>
  </xdr:twoCellAnchor>
  <xdr:twoCellAnchor>
    <xdr:from>
      <xdr:col>1</xdr:col>
      <xdr:colOff>2171700</xdr:colOff>
      <xdr:row>25</xdr:row>
      <xdr:rowOff>0</xdr:rowOff>
    </xdr:from>
    <xdr:to>
      <xdr:col>1</xdr:col>
      <xdr:colOff>2425700</xdr:colOff>
      <xdr:row>25</xdr:row>
      <xdr:rowOff>254000</xdr:rowOff>
    </xdr:to>
    <xdr:sp macro="" textlink="">
      <xdr:nvSpPr>
        <xdr:cNvPr id="16" name="TextBox 15"/>
        <xdr:cNvSpPr txBox="1">
          <a:spLocks noChangeArrowheads="1"/>
        </xdr:cNvSpPr>
      </xdr:nvSpPr>
      <xdr:spPr bwMode="auto">
        <a:xfrm>
          <a:off x="3263900" y="6159500"/>
          <a:ext cx="254000" cy="254000"/>
        </a:xfrm>
        <a:prstGeom prst="rect">
          <a:avLst/>
        </a:prstGeom>
        <a:noFill/>
        <a:ln>
          <a:noFill/>
        </a:ln>
        <a:effectLst/>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cap="flat">
              <a:solidFill>
                <a:srgbClr val="3465AF"/>
              </a:solidFill>
              <a:round/>
              <a:headEnd/>
              <a:tailEnd/>
            </a14:hiddenLine>
          </a:ex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xdr:spPr>
      <xdr:txBody>
        <a:bodyPr rtlCol="0"/>
        <a:lstStyle/>
        <a:p>
          <a:endParaRPr lang="en-US"/>
        </a:p>
      </xdr:txBody>
    </xdr:sp>
    <xdr:clientData/>
  </xdr:twoCellAnchor>
  <xdr:twoCellAnchor>
    <xdr:from>
      <xdr:col>1</xdr:col>
      <xdr:colOff>2159000</xdr:colOff>
      <xdr:row>25</xdr:row>
      <xdr:rowOff>0</xdr:rowOff>
    </xdr:from>
    <xdr:to>
      <xdr:col>1</xdr:col>
      <xdr:colOff>2413000</xdr:colOff>
      <xdr:row>25</xdr:row>
      <xdr:rowOff>254000</xdr:rowOff>
    </xdr:to>
    <xdr:sp macro="" textlink="">
      <xdr:nvSpPr>
        <xdr:cNvPr id="17" name="TextBox 16"/>
        <xdr:cNvSpPr txBox="1">
          <a:spLocks noChangeArrowheads="1"/>
        </xdr:cNvSpPr>
      </xdr:nvSpPr>
      <xdr:spPr bwMode="auto">
        <a:xfrm>
          <a:off x="3251200" y="6159500"/>
          <a:ext cx="254000" cy="254000"/>
        </a:xfrm>
        <a:prstGeom prst="rect">
          <a:avLst/>
        </a:prstGeom>
        <a:noFill/>
        <a:ln>
          <a:noFill/>
        </a:ln>
        <a:effectLst/>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cap="flat">
              <a:solidFill>
                <a:srgbClr val="3465AF"/>
              </a:solidFill>
              <a:round/>
              <a:headEnd/>
              <a:tailEnd/>
            </a14:hiddenLine>
          </a:ex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xdr:spPr>
      <xdr:txBody>
        <a:bodyPr rtlCol="0"/>
        <a:lstStyle/>
        <a:p>
          <a:endParaRPr lang="en-US"/>
        </a:p>
      </xdr:txBody>
    </xdr:sp>
    <xdr:clientData/>
  </xdr:twoCellAnchor>
  <xdr:twoCellAnchor>
    <xdr:from>
      <xdr:col>1</xdr:col>
      <xdr:colOff>2171700</xdr:colOff>
      <xdr:row>25</xdr:row>
      <xdr:rowOff>0</xdr:rowOff>
    </xdr:from>
    <xdr:to>
      <xdr:col>1</xdr:col>
      <xdr:colOff>2425700</xdr:colOff>
      <xdr:row>25</xdr:row>
      <xdr:rowOff>254000</xdr:rowOff>
    </xdr:to>
    <xdr:sp macro="" textlink="">
      <xdr:nvSpPr>
        <xdr:cNvPr id="18" name="TextBox 17"/>
        <xdr:cNvSpPr txBox="1">
          <a:spLocks noChangeArrowheads="1"/>
        </xdr:cNvSpPr>
      </xdr:nvSpPr>
      <xdr:spPr bwMode="auto">
        <a:xfrm>
          <a:off x="3263900" y="6159500"/>
          <a:ext cx="254000" cy="254000"/>
        </a:xfrm>
        <a:prstGeom prst="rect">
          <a:avLst/>
        </a:prstGeom>
        <a:noFill/>
        <a:ln>
          <a:noFill/>
        </a:ln>
        <a:effectLst/>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cap="flat">
              <a:solidFill>
                <a:srgbClr val="3465AF"/>
              </a:solidFill>
              <a:round/>
              <a:headEnd/>
              <a:tailEnd/>
            </a14:hiddenLine>
          </a:ex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xdr:spPr>
      <xdr:txBody>
        <a:bodyPr rtlCol="0"/>
        <a:lstStyle/>
        <a:p>
          <a:endParaRPr lang="en-US"/>
        </a:p>
      </xdr:txBody>
    </xdr:sp>
    <xdr:clientData/>
  </xdr:twoCellAnchor>
  <xdr:twoCellAnchor>
    <xdr:from>
      <xdr:col>1</xdr:col>
      <xdr:colOff>2171700</xdr:colOff>
      <xdr:row>25</xdr:row>
      <xdr:rowOff>0</xdr:rowOff>
    </xdr:from>
    <xdr:to>
      <xdr:col>1</xdr:col>
      <xdr:colOff>2425700</xdr:colOff>
      <xdr:row>25</xdr:row>
      <xdr:rowOff>254000</xdr:rowOff>
    </xdr:to>
    <xdr:sp macro="" textlink="">
      <xdr:nvSpPr>
        <xdr:cNvPr id="19" name="TextBox 18"/>
        <xdr:cNvSpPr txBox="1">
          <a:spLocks noChangeArrowheads="1"/>
        </xdr:cNvSpPr>
      </xdr:nvSpPr>
      <xdr:spPr bwMode="auto">
        <a:xfrm>
          <a:off x="3263900" y="6159500"/>
          <a:ext cx="254000" cy="254000"/>
        </a:xfrm>
        <a:prstGeom prst="rect">
          <a:avLst/>
        </a:prstGeom>
        <a:noFill/>
        <a:ln>
          <a:noFill/>
        </a:ln>
        <a:effectLst/>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cap="flat">
              <a:solidFill>
                <a:srgbClr val="3465AF"/>
              </a:solidFill>
              <a:round/>
              <a:headEnd/>
              <a:tailEnd/>
            </a14:hiddenLine>
          </a:ex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xdr:spPr>
      <xdr:txBody>
        <a:bodyPr rtlCol="0"/>
        <a:lstStyle/>
        <a:p>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workbookViewId="0">
      <selection activeCell="A11" sqref="A11:O11"/>
    </sheetView>
  </sheetViews>
  <sheetFormatPr defaultColWidth="9.140625" defaultRowHeight="12.75" customHeight="1" x14ac:dyDescent="0.2"/>
  <cols>
    <col min="1" max="1" width="18.28515625" style="114" customWidth="1"/>
    <col min="2" max="2" width="39.28515625" style="114" customWidth="1"/>
    <col min="3" max="3" width="29" style="114" customWidth="1"/>
    <col min="4" max="4" width="23.140625" style="114" customWidth="1"/>
    <col min="5" max="16384" width="9.140625" style="114"/>
  </cols>
  <sheetData>
    <row r="1" spans="1:16" x14ac:dyDescent="0.2">
      <c r="C1" s="114" t="s">
        <v>80</v>
      </c>
    </row>
    <row r="2" spans="1:16" x14ac:dyDescent="0.2">
      <c r="C2" s="115"/>
    </row>
    <row r="3" spans="1:16" x14ac:dyDescent="0.2">
      <c r="B3" s="180" t="s">
        <v>81</v>
      </c>
      <c r="C3" s="180"/>
    </row>
    <row r="5" spans="1:16" x14ac:dyDescent="0.2">
      <c r="C5" s="116" t="s">
        <v>82</v>
      </c>
    </row>
    <row r="6" spans="1:16" ht="18.75" x14ac:dyDescent="0.3">
      <c r="A6" s="181" t="s">
        <v>83</v>
      </c>
      <c r="B6" s="181"/>
      <c r="C6" s="181"/>
      <c r="D6" s="117"/>
    </row>
    <row r="7" spans="1:16" x14ac:dyDescent="0.2">
      <c r="A7" s="98"/>
      <c r="B7" s="118"/>
      <c r="C7" s="97"/>
    </row>
    <row r="8" spans="1:16" s="82" customFormat="1" ht="30" customHeight="1" x14ac:dyDescent="0.2">
      <c r="A8" s="157" t="s">
        <v>104</v>
      </c>
      <c r="B8" s="189" t="s">
        <v>108</v>
      </c>
      <c r="C8" s="189"/>
      <c r="D8" s="178"/>
      <c r="E8" s="178"/>
      <c r="F8" s="178"/>
      <c r="G8" s="178"/>
      <c r="H8" s="157"/>
      <c r="I8" s="157"/>
      <c r="J8" s="157"/>
      <c r="K8" s="157"/>
      <c r="L8" s="157"/>
      <c r="M8" s="157"/>
      <c r="N8" s="157"/>
      <c r="O8" s="157"/>
    </row>
    <row r="9" spans="1:16" s="82" customFormat="1" ht="15" x14ac:dyDescent="0.2">
      <c r="A9" s="185" t="s">
        <v>107</v>
      </c>
      <c r="B9" s="185"/>
      <c r="C9" s="185"/>
      <c r="D9" s="185"/>
      <c r="E9" s="185"/>
      <c r="F9" s="185"/>
      <c r="G9" s="185"/>
      <c r="H9" s="185"/>
      <c r="I9" s="185"/>
      <c r="J9" s="185"/>
      <c r="K9" s="185"/>
      <c r="L9" s="185"/>
      <c r="M9" s="185"/>
      <c r="N9" s="185"/>
      <c r="O9" s="185"/>
    </row>
    <row r="10" spans="1:16" s="82" customFormat="1" ht="15" x14ac:dyDescent="0.2">
      <c r="A10" s="186" t="s">
        <v>105</v>
      </c>
      <c r="B10" s="187"/>
      <c r="C10" s="187"/>
      <c r="D10" s="187"/>
      <c r="E10" s="187"/>
      <c r="F10" s="187"/>
      <c r="G10" s="187"/>
      <c r="H10" s="187"/>
      <c r="I10" s="187"/>
      <c r="J10" s="187"/>
      <c r="K10" s="187"/>
      <c r="L10" s="187"/>
      <c r="M10" s="187"/>
      <c r="N10" s="187"/>
      <c r="O10" s="187"/>
    </row>
    <row r="11" spans="1:16" s="82" customFormat="1" ht="15" x14ac:dyDescent="0.2">
      <c r="A11" s="187" t="s">
        <v>138</v>
      </c>
      <c r="B11" s="187"/>
      <c r="C11" s="187"/>
      <c r="D11" s="187"/>
      <c r="E11" s="187"/>
      <c r="F11" s="187"/>
      <c r="G11" s="187"/>
      <c r="H11" s="187"/>
      <c r="I11" s="187"/>
      <c r="J11" s="187"/>
      <c r="K11" s="187"/>
      <c r="L11" s="187"/>
      <c r="M11" s="187"/>
      <c r="N11" s="187"/>
      <c r="O11" s="187"/>
    </row>
    <row r="12" spans="1:16" s="104" customFormat="1" ht="15" x14ac:dyDescent="0.25">
      <c r="A12" s="10" t="s">
        <v>94</v>
      </c>
      <c r="B12" s="10"/>
      <c r="C12" s="81"/>
      <c r="D12" s="10"/>
      <c r="E12" s="10"/>
      <c r="F12" s="10"/>
      <c r="G12" s="10"/>
      <c r="H12" s="10"/>
      <c r="I12" s="11"/>
      <c r="J12" s="10"/>
      <c r="K12" s="10"/>
      <c r="L12" s="10"/>
      <c r="M12" s="10"/>
      <c r="N12" s="188"/>
      <c r="O12" s="188"/>
      <c r="P12" s="113"/>
    </row>
    <row r="13" spans="1:16" x14ac:dyDescent="0.2">
      <c r="B13" s="102"/>
      <c r="C13" s="116"/>
    </row>
    <row r="15" spans="1:16" x14ac:dyDescent="0.2">
      <c r="A15" s="182" t="s">
        <v>84</v>
      </c>
      <c r="B15" s="183" t="s">
        <v>85</v>
      </c>
      <c r="C15" s="183" t="s">
        <v>86</v>
      </c>
    </row>
    <row r="16" spans="1:16" x14ac:dyDescent="0.2">
      <c r="A16" s="182"/>
      <c r="B16" s="183"/>
      <c r="C16" s="183"/>
    </row>
    <row r="17" spans="1:14" ht="17.100000000000001" customHeight="1" x14ac:dyDescent="0.2">
      <c r="A17" s="119">
        <v>1</v>
      </c>
      <c r="B17" s="142" t="str">
        <f>Kopsavilkums!B14</f>
        <v xml:space="preserve"> Saules kolektoru uzstādīšana</v>
      </c>
      <c r="C17" s="120"/>
    </row>
    <row r="18" spans="1:14" x14ac:dyDescent="0.2">
      <c r="A18" s="184" t="s">
        <v>12</v>
      </c>
      <c r="B18" s="184"/>
      <c r="C18" s="121"/>
    </row>
    <row r="19" spans="1:14" x14ac:dyDescent="0.2">
      <c r="A19" s="179" t="s">
        <v>87</v>
      </c>
      <c r="B19" s="179"/>
      <c r="C19" s="120"/>
    </row>
    <row r="20" spans="1:14" x14ac:dyDescent="0.2">
      <c r="A20" s="179" t="s">
        <v>74</v>
      </c>
      <c r="B20" s="179"/>
      <c r="C20" s="120"/>
    </row>
    <row r="21" spans="1:14" x14ac:dyDescent="0.2">
      <c r="A21" s="122"/>
      <c r="B21" s="122"/>
      <c r="C21" s="123"/>
    </row>
    <row r="22" spans="1:14" x14ac:dyDescent="0.2">
      <c r="A22" s="114" t="s">
        <v>88</v>
      </c>
    </row>
    <row r="24" spans="1:14" s="127" customFormat="1" ht="15.75" x14ac:dyDescent="0.25">
      <c r="A24" s="124"/>
      <c r="B24" s="125"/>
      <c r="C24" s="126"/>
      <c r="D24" s="126"/>
      <c r="E24" s="126"/>
      <c r="F24" s="126"/>
      <c r="G24" s="126"/>
      <c r="H24" s="126"/>
      <c r="I24" s="126"/>
      <c r="J24" s="126"/>
      <c r="K24" s="126"/>
      <c r="L24" s="126"/>
      <c r="M24" s="126"/>
      <c r="N24" s="126"/>
    </row>
    <row r="25" spans="1:14" s="128" customFormat="1" x14ac:dyDescent="0.2">
      <c r="A25" s="137" t="s">
        <v>61</v>
      </c>
      <c r="B25" s="160"/>
      <c r="C25" s="158"/>
    </row>
    <row r="26" spans="1:14" s="128" customFormat="1" ht="18.75" x14ac:dyDescent="0.25">
      <c r="A26" s="129"/>
      <c r="B26" s="161" t="s">
        <v>62</v>
      </c>
      <c r="C26" s="159"/>
    </row>
    <row r="27" spans="1:14" s="128" customFormat="1" x14ac:dyDescent="0.2">
      <c r="A27" s="137" t="s">
        <v>63</v>
      </c>
      <c r="B27" s="160"/>
      <c r="C27" s="158"/>
    </row>
    <row r="28" spans="1:14" ht="18.95" customHeight="1" x14ac:dyDescent="0.25">
      <c r="B28" s="161" t="s">
        <v>64</v>
      </c>
    </row>
  </sheetData>
  <mergeCells count="13">
    <mergeCell ref="A19:B19"/>
    <mergeCell ref="A20:B20"/>
    <mergeCell ref="B3:C3"/>
    <mergeCell ref="A6:C6"/>
    <mergeCell ref="A15:A16"/>
    <mergeCell ref="B15:B16"/>
    <mergeCell ref="C15:C16"/>
    <mergeCell ref="A18:B18"/>
    <mergeCell ref="A9:O9"/>
    <mergeCell ref="A10:O10"/>
    <mergeCell ref="A11:O11"/>
    <mergeCell ref="N12:O12"/>
    <mergeCell ref="B8:C8"/>
  </mergeCells>
  <phoneticPr fontId="33" type="noConversion"/>
  <printOptions horizontalCentered="1"/>
  <pageMargins left="0.75000000000000011" right="0.39370078740157483" top="1" bottom="1" header="0.5" footer="0.5"/>
  <pageSetup paperSize="9" orientation="portrait"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2"/>
  <sheetViews>
    <sheetView workbookViewId="0">
      <selection activeCell="A6" sqref="A6:O6"/>
    </sheetView>
  </sheetViews>
  <sheetFormatPr defaultColWidth="9.140625" defaultRowHeight="12.75" x14ac:dyDescent="0.2"/>
  <cols>
    <col min="1" max="1" width="13.140625" style="104" customWidth="1"/>
    <col min="2" max="2" width="23.42578125" style="104" customWidth="1"/>
    <col min="3" max="3" width="8.85546875" style="104" customWidth="1"/>
    <col min="4" max="5" width="8.140625" style="104" customWidth="1"/>
    <col min="6" max="6" width="8.7109375" style="104" customWidth="1"/>
    <col min="7" max="7" width="12.7109375" style="104" customWidth="1"/>
    <col min="8" max="16384" width="9.140625" style="104"/>
  </cols>
  <sheetData>
    <row r="1" spans="1:37" ht="18.75" x14ac:dyDescent="0.3">
      <c r="A1" s="181" t="s">
        <v>65</v>
      </c>
      <c r="B1" s="181"/>
      <c r="C1" s="181"/>
      <c r="D1" s="181"/>
      <c r="E1" s="181"/>
      <c r="F1" s="181"/>
      <c r="G1" s="181"/>
    </row>
    <row r="2" spans="1:37" ht="18.75" x14ac:dyDescent="0.3">
      <c r="A2" s="181"/>
      <c r="B2" s="181"/>
      <c r="C2" s="181"/>
      <c r="D2" s="181"/>
      <c r="E2" s="181"/>
      <c r="F2" s="181"/>
      <c r="G2" s="181"/>
    </row>
    <row r="3" spans="1:37" s="82" customFormat="1" ht="30" customHeight="1" x14ac:dyDescent="0.2">
      <c r="A3" s="157" t="s">
        <v>104</v>
      </c>
      <c r="B3" s="189" t="s">
        <v>108</v>
      </c>
      <c r="C3" s="189"/>
      <c r="D3" s="189"/>
      <c r="E3" s="189"/>
      <c r="F3" s="189"/>
      <c r="G3" s="189"/>
      <c r="H3" s="157"/>
      <c r="I3" s="157"/>
      <c r="J3" s="157"/>
      <c r="K3" s="157"/>
      <c r="L3" s="157"/>
      <c r="M3" s="157"/>
      <c r="N3" s="157"/>
      <c r="O3" s="157"/>
    </row>
    <row r="4" spans="1:37" s="82" customFormat="1" ht="15" x14ac:dyDescent="0.2">
      <c r="A4" s="185" t="s">
        <v>107</v>
      </c>
      <c r="B4" s="185"/>
      <c r="C4" s="185"/>
      <c r="D4" s="185"/>
      <c r="E4" s="185"/>
      <c r="F4" s="185"/>
      <c r="G4" s="185"/>
      <c r="H4" s="185"/>
      <c r="I4" s="185"/>
      <c r="J4" s="185"/>
      <c r="K4" s="185"/>
      <c r="L4" s="185"/>
      <c r="M4" s="185"/>
      <c r="N4" s="185"/>
      <c r="O4" s="185"/>
    </row>
    <row r="5" spans="1:37" s="82" customFormat="1" ht="15" x14ac:dyDescent="0.2">
      <c r="A5" s="186" t="s">
        <v>105</v>
      </c>
      <c r="B5" s="187"/>
      <c r="C5" s="187"/>
      <c r="D5" s="187"/>
      <c r="E5" s="187"/>
      <c r="F5" s="187"/>
      <c r="G5" s="187"/>
      <c r="H5" s="187"/>
      <c r="I5" s="187"/>
      <c r="J5" s="187"/>
      <c r="K5" s="187"/>
      <c r="L5" s="187"/>
      <c r="M5" s="187"/>
      <c r="N5" s="187"/>
      <c r="O5" s="187"/>
    </row>
    <row r="6" spans="1:37" s="82" customFormat="1" ht="15" x14ac:dyDescent="0.2">
      <c r="A6" s="187" t="s">
        <v>138</v>
      </c>
      <c r="B6" s="187"/>
      <c r="C6" s="187"/>
      <c r="D6" s="187"/>
      <c r="E6" s="187"/>
      <c r="F6" s="187"/>
      <c r="G6" s="187"/>
      <c r="H6" s="187"/>
      <c r="I6" s="187"/>
      <c r="J6" s="187"/>
      <c r="K6" s="187"/>
      <c r="L6" s="187"/>
      <c r="M6" s="187"/>
      <c r="N6" s="187"/>
      <c r="O6" s="187"/>
    </row>
    <row r="7" spans="1:37" ht="15" x14ac:dyDescent="0.25">
      <c r="A7" s="10" t="s">
        <v>94</v>
      </c>
      <c r="B7" s="10"/>
      <c r="C7" s="81"/>
      <c r="D7" s="10"/>
      <c r="E7" s="10"/>
      <c r="F7" s="10"/>
      <c r="G7" s="10"/>
      <c r="H7" s="10"/>
      <c r="I7" s="11"/>
      <c r="J7" s="10"/>
      <c r="K7" s="10"/>
      <c r="L7" s="10"/>
      <c r="M7" s="10"/>
      <c r="N7" s="188"/>
      <c r="O7" s="188"/>
      <c r="P7" s="113"/>
    </row>
    <row r="8" spans="1:37" ht="15" x14ac:dyDescent="0.25">
      <c r="A8" s="96"/>
      <c r="B8" s="97"/>
      <c r="C8" s="97"/>
      <c r="D8" s="97"/>
      <c r="E8" s="97"/>
      <c r="F8" s="97"/>
      <c r="G8" s="97"/>
    </row>
    <row r="9" spans="1:37" ht="15" x14ac:dyDescent="0.25">
      <c r="A9" s="99"/>
      <c r="B9" s="100" t="s">
        <v>66</v>
      </c>
      <c r="C9" s="101"/>
      <c r="D9" s="97"/>
      <c r="E9" s="97"/>
      <c r="F9" s="97"/>
      <c r="G9" s="97"/>
    </row>
    <row r="10" spans="1:37" ht="15" x14ac:dyDescent="0.25">
      <c r="A10" s="99"/>
      <c r="B10" s="100" t="s">
        <v>67</v>
      </c>
      <c r="C10" s="101"/>
      <c r="D10" s="97"/>
      <c r="E10" s="97"/>
      <c r="F10" s="97"/>
      <c r="G10" s="97"/>
    </row>
    <row r="11" spans="1:37" ht="15" x14ac:dyDescent="0.25">
      <c r="A11" s="99"/>
      <c r="B11" s="102"/>
      <c r="C11" s="97"/>
      <c r="D11" s="97"/>
      <c r="E11" s="97"/>
      <c r="F11" s="97"/>
      <c r="G11" s="97"/>
    </row>
    <row r="12" spans="1:37" ht="17.100000000000001" customHeight="1" x14ac:dyDescent="0.2">
      <c r="A12" s="195" t="s">
        <v>68</v>
      </c>
      <c r="B12" s="196" t="s">
        <v>69</v>
      </c>
      <c r="C12" s="195" t="s">
        <v>60</v>
      </c>
      <c r="D12" s="197" t="s">
        <v>70</v>
      </c>
      <c r="E12" s="197"/>
      <c r="F12" s="197"/>
      <c r="G12" s="195" t="s">
        <v>90</v>
      </c>
    </row>
    <row r="13" spans="1:37" ht="38.25" x14ac:dyDescent="0.2">
      <c r="A13" s="195"/>
      <c r="B13" s="196"/>
      <c r="C13" s="195"/>
      <c r="D13" s="105" t="s">
        <v>71</v>
      </c>
      <c r="E13" s="105" t="s">
        <v>72</v>
      </c>
      <c r="F13" s="105" t="s">
        <v>73</v>
      </c>
      <c r="G13" s="195"/>
    </row>
    <row r="14" spans="1:37" x14ac:dyDescent="0.2">
      <c r="A14" s="106">
        <v>1</v>
      </c>
      <c r="B14" s="103" t="s">
        <v>92</v>
      </c>
      <c r="C14" s="107"/>
      <c r="D14" s="107"/>
      <c r="E14" s="107"/>
      <c r="F14" s="107"/>
      <c r="G14" s="107"/>
    </row>
    <row r="15" spans="1:37" ht="12.75" customHeight="1" x14ac:dyDescent="0.2">
      <c r="A15" s="106"/>
      <c r="B15" s="103"/>
      <c r="C15" s="107"/>
      <c r="D15" s="107"/>
      <c r="E15" s="107"/>
      <c r="F15" s="107"/>
      <c r="G15" s="107"/>
      <c r="P15" s="113"/>
      <c r="Q15" s="113"/>
      <c r="R15" s="113"/>
      <c r="S15" s="113"/>
      <c r="T15" s="113"/>
      <c r="U15" s="113"/>
      <c r="V15" s="113"/>
      <c r="W15" s="113"/>
      <c r="X15" s="113"/>
      <c r="Y15" s="113"/>
      <c r="Z15" s="113"/>
      <c r="AA15" s="113"/>
      <c r="AB15" s="113"/>
      <c r="AC15" s="113"/>
      <c r="AD15" s="113"/>
      <c r="AE15" s="113"/>
      <c r="AF15" s="113"/>
      <c r="AG15" s="113"/>
      <c r="AH15" s="113"/>
      <c r="AI15" s="113"/>
      <c r="AJ15" s="113"/>
      <c r="AK15" s="113"/>
    </row>
    <row r="16" spans="1:37" x14ac:dyDescent="0.2">
      <c r="A16" s="184" t="s">
        <v>12</v>
      </c>
      <c r="B16" s="184"/>
      <c r="C16" s="108"/>
      <c r="D16" s="108"/>
      <c r="E16" s="108"/>
      <c r="F16" s="108"/>
      <c r="G16" s="108"/>
      <c r="P16" s="113"/>
      <c r="Q16" s="113"/>
      <c r="R16" s="113"/>
      <c r="S16" s="113"/>
      <c r="T16" s="113"/>
      <c r="U16" s="113"/>
      <c r="V16" s="113"/>
      <c r="W16" s="113"/>
      <c r="X16" s="113"/>
      <c r="Y16" s="113"/>
      <c r="Z16" s="113"/>
      <c r="AA16" s="113"/>
      <c r="AB16" s="113"/>
      <c r="AC16" s="113"/>
      <c r="AD16" s="113"/>
      <c r="AE16" s="113"/>
      <c r="AF16" s="113"/>
      <c r="AG16" s="113"/>
      <c r="AH16" s="113"/>
      <c r="AI16" s="113"/>
      <c r="AJ16" s="113"/>
      <c r="AK16" s="113"/>
    </row>
    <row r="17" spans="1:15" x14ac:dyDescent="0.2">
      <c r="A17" s="184" t="s">
        <v>135</v>
      </c>
      <c r="B17" s="184"/>
      <c r="C17" s="107"/>
      <c r="D17" s="109">
        <v>0.04</v>
      </c>
    </row>
    <row r="18" spans="1:15" x14ac:dyDescent="0.2">
      <c r="A18" s="193" t="s">
        <v>136</v>
      </c>
      <c r="B18" s="194"/>
      <c r="C18" s="107"/>
      <c r="D18" s="109"/>
    </row>
    <row r="19" spans="1:15" s="88" customFormat="1" ht="18.95" customHeight="1" x14ac:dyDescent="0.2">
      <c r="A19" s="184" t="s">
        <v>137</v>
      </c>
      <c r="B19" s="184"/>
      <c r="C19" s="107"/>
      <c r="D19" s="109">
        <v>0.04</v>
      </c>
      <c r="E19" s="104"/>
      <c r="F19" s="104"/>
      <c r="G19" s="104"/>
      <c r="H19" s="104"/>
      <c r="I19" s="104"/>
      <c r="J19" s="104"/>
      <c r="K19" s="104"/>
      <c r="L19" s="104"/>
      <c r="M19" s="104"/>
      <c r="N19" s="104"/>
      <c r="O19" s="104"/>
    </row>
    <row r="20" spans="1:15" s="88" customFormat="1" x14ac:dyDescent="0.2">
      <c r="A20" s="192" t="s">
        <v>89</v>
      </c>
      <c r="B20" s="192"/>
      <c r="C20" s="110"/>
      <c r="D20" s="111">
        <v>0.2409</v>
      </c>
      <c r="E20" s="112"/>
      <c r="F20" s="112"/>
      <c r="G20" s="112"/>
      <c r="H20" s="112"/>
      <c r="I20" s="112"/>
      <c r="J20" s="112"/>
      <c r="K20" s="113"/>
      <c r="L20" s="113"/>
      <c r="M20" s="113"/>
      <c r="N20" s="113"/>
      <c r="O20" s="113"/>
    </row>
    <row r="21" spans="1:15" s="88" customFormat="1" ht="30.75" customHeight="1" x14ac:dyDescent="0.2">
      <c r="A21" s="184" t="s">
        <v>74</v>
      </c>
      <c r="B21" s="184"/>
      <c r="C21" s="108"/>
      <c r="D21" s="113"/>
      <c r="E21" s="113"/>
      <c r="F21" s="113"/>
      <c r="G21" s="113"/>
      <c r="H21" s="113"/>
      <c r="I21" s="113"/>
      <c r="J21" s="113"/>
      <c r="K21" s="113"/>
      <c r="L21" s="113"/>
      <c r="M21" s="113"/>
      <c r="N21" s="113"/>
      <c r="O21" s="113"/>
    </row>
    <row r="23" spans="1:15" x14ac:dyDescent="0.2">
      <c r="A23" s="133" t="s">
        <v>75</v>
      </c>
    </row>
    <row r="24" spans="1:15" s="130" customFormat="1" x14ac:dyDescent="0.2">
      <c r="A24" s="134" t="s">
        <v>76</v>
      </c>
    </row>
    <row r="25" spans="1:15" s="130" customFormat="1" ht="23.1" customHeight="1" x14ac:dyDescent="0.2">
      <c r="A25" s="190" t="s">
        <v>77</v>
      </c>
      <c r="B25" s="190"/>
      <c r="C25" s="190"/>
      <c r="D25" s="190"/>
      <c r="E25" s="190"/>
      <c r="F25" s="190"/>
      <c r="G25" s="190"/>
    </row>
    <row r="26" spans="1:15" s="130" customFormat="1" x14ac:dyDescent="0.2">
      <c r="A26" s="135" t="s">
        <v>78</v>
      </c>
      <c r="C26" s="136"/>
      <c r="D26" s="136"/>
      <c r="E26" s="136"/>
    </row>
    <row r="27" spans="1:15" s="130" customFormat="1" ht="27" customHeight="1" x14ac:dyDescent="0.2">
      <c r="A27" s="191" t="s">
        <v>79</v>
      </c>
      <c r="B27" s="191"/>
      <c r="C27" s="191"/>
      <c r="D27" s="191"/>
      <c r="E27" s="191"/>
      <c r="F27" s="191"/>
      <c r="G27" s="191"/>
    </row>
    <row r="28" spans="1:15" s="130" customFormat="1" ht="15.75" x14ac:dyDescent="0.2">
      <c r="C28" s="131"/>
      <c r="D28" s="131"/>
      <c r="E28" s="131"/>
    </row>
    <row r="29" spans="1:15" s="130" customFormat="1" ht="15" x14ac:dyDescent="0.25">
      <c r="A29" s="95" t="s">
        <v>61</v>
      </c>
      <c r="B29" s="132"/>
      <c r="C29" s="90"/>
      <c r="D29" s="140"/>
      <c r="E29" s="141"/>
      <c r="F29" s="132"/>
      <c r="G29" s="132"/>
    </row>
    <row r="30" spans="1:15" s="130" customFormat="1" ht="18.75" x14ac:dyDescent="0.25">
      <c r="A30" s="89"/>
      <c r="C30" s="139" t="s">
        <v>62</v>
      </c>
      <c r="D30" s="45"/>
    </row>
    <row r="31" spans="1:15" s="130" customFormat="1" x14ac:dyDescent="0.2">
      <c r="A31" s="95" t="s">
        <v>63</v>
      </c>
      <c r="B31" s="132"/>
      <c r="C31" s="90"/>
      <c r="D31" s="138"/>
      <c r="E31" s="132"/>
      <c r="F31" s="132"/>
      <c r="G31" s="132"/>
    </row>
    <row r="32" spans="1:15" s="130" customFormat="1" ht="18.75" x14ac:dyDescent="0.25">
      <c r="A32" s="88"/>
      <c r="C32" s="45" t="s">
        <v>64</v>
      </c>
      <c r="D32" s="112"/>
    </row>
  </sheetData>
  <mergeCells count="20">
    <mergeCell ref="A1:G1"/>
    <mergeCell ref="A16:B16"/>
    <mergeCell ref="A17:B17"/>
    <mergeCell ref="A19:B19"/>
    <mergeCell ref="A20:B20"/>
    <mergeCell ref="A18:B18"/>
    <mergeCell ref="A12:A13"/>
    <mergeCell ref="A2:G2"/>
    <mergeCell ref="B12:B13"/>
    <mergeCell ref="C12:C13"/>
    <mergeCell ref="D12:F12"/>
    <mergeCell ref="G12:G13"/>
    <mergeCell ref="A4:O4"/>
    <mergeCell ref="A5:O5"/>
    <mergeCell ref="A6:O6"/>
    <mergeCell ref="N7:O7"/>
    <mergeCell ref="B3:G3"/>
    <mergeCell ref="A25:G25"/>
    <mergeCell ref="A27:G27"/>
    <mergeCell ref="A21:B21"/>
  </mergeCells>
  <phoneticPr fontId="33" type="noConversion"/>
  <printOptions horizontalCentered="1"/>
  <pageMargins left="0.75000000000000011" right="0.75000000000000011"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53"/>
  <sheetViews>
    <sheetView workbookViewId="0">
      <selection activeCell="D52" sqref="D52"/>
    </sheetView>
  </sheetViews>
  <sheetFormatPr defaultColWidth="11.42578125" defaultRowHeight="15" outlineLevelCol="1" x14ac:dyDescent="0.25"/>
  <cols>
    <col min="1" max="1" width="7.42578125" style="10" customWidth="1"/>
    <col min="2" max="2" width="33.42578125" style="4" customWidth="1"/>
    <col min="3" max="3" width="11.42578125" style="10" customWidth="1"/>
    <col min="4" max="4" width="11.42578125" style="11" customWidth="1"/>
    <col min="5" max="6" width="8.42578125" style="10" customWidth="1" outlineLevel="1"/>
    <col min="7" max="8" width="8" style="11" customWidth="1"/>
    <col min="9" max="10" width="7.42578125" style="11" customWidth="1"/>
    <col min="11" max="11" width="7.85546875" style="10" customWidth="1"/>
    <col min="12" max="12" width="9.28515625" style="10" customWidth="1" outlineLevel="1"/>
    <col min="13" max="13" width="11.42578125" style="10" customWidth="1"/>
    <col min="14" max="14" width="9.7109375" style="10" customWidth="1"/>
    <col min="15" max="15" width="9.42578125" style="10" customWidth="1"/>
    <col min="16" max="16" width="10.7109375" style="10" customWidth="1"/>
    <col min="17" max="16384" width="11.42578125" style="1"/>
  </cols>
  <sheetData>
    <row r="2" spans="1:16" ht="14.25" x14ac:dyDescent="0.2">
      <c r="A2" s="199" t="s">
        <v>14</v>
      </c>
      <c r="B2" s="199"/>
      <c r="C2" s="199"/>
      <c r="D2" s="199"/>
      <c r="E2" s="199"/>
      <c r="F2" s="199"/>
      <c r="G2" s="199"/>
      <c r="H2" s="199"/>
      <c r="I2" s="199"/>
      <c r="J2" s="199"/>
      <c r="K2" s="199"/>
      <c r="L2" s="199"/>
      <c r="M2" s="199"/>
      <c r="N2" s="199"/>
      <c r="O2" s="199"/>
      <c r="P2" s="199"/>
    </row>
    <row r="3" spans="1:16" ht="14.25" x14ac:dyDescent="0.2">
      <c r="A3" s="199" t="s">
        <v>29</v>
      </c>
      <c r="B3" s="199"/>
      <c r="C3" s="199"/>
      <c r="D3" s="199"/>
      <c r="E3" s="199"/>
      <c r="F3" s="199"/>
      <c r="G3" s="199"/>
      <c r="H3" s="199"/>
      <c r="I3" s="199"/>
      <c r="J3" s="199"/>
      <c r="K3" s="199"/>
      <c r="L3" s="199"/>
      <c r="M3" s="199"/>
      <c r="N3" s="199"/>
      <c r="O3" s="199"/>
      <c r="P3" s="199"/>
    </row>
    <row r="4" spans="1:16" x14ac:dyDescent="0.25">
      <c r="A4" s="200" t="s">
        <v>0</v>
      </c>
      <c r="B4" s="200"/>
      <c r="C4" s="200"/>
      <c r="D4" s="200"/>
      <c r="E4" s="200"/>
      <c r="F4" s="200"/>
      <c r="G4" s="200"/>
      <c r="H4" s="200"/>
      <c r="I4" s="200"/>
      <c r="J4" s="200"/>
      <c r="K4" s="200"/>
      <c r="L4" s="200"/>
      <c r="M4" s="200"/>
      <c r="N4" s="200"/>
      <c r="O4" s="200"/>
      <c r="P4" s="200"/>
    </row>
    <row r="5" spans="1:16" x14ac:dyDescent="0.25">
      <c r="A5" s="201" t="e">
        <f>#REF!</f>
        <v>#REF!</v>
      </c>
      <c r="B5" s="201"/>
      <c r="C5" s="201"/>
      <c r="D5" s="201"/>
      <c r="E5" s="201"/>
      <c r="F5" s="201"/>
      <c r="G5" s="201"/>
      <c r="H5" s="201"/>
      <c r="I5" s="201"/>
      <c r="J5" s="12"/>
      <c r="K5" s="12"/>
      <c r="L5" s="12"/>
      <c r="M5" s="12"/>
      <c r="N5" s="12"/>
      <c r="O5" s="12"/>
      <c r="P5" s="12"/>
    </row>
    <row r="6" spans="1:16" s="14" customFormat="1" x14ac:dyDescent="0.2">
      <c r="A6" s="202" t="e">
        <f>#REF!</f>
        <v>#REF!</v>
      </c>
      <c r="B6" s="202"/>
      <c r="C6" s="202"/>
      <c r="D6" s="202"/>
      <c r="E6" s="202"/>
      <c r="F6" s="202"/>
      <c r="G6" s="202"/>
      <c r="H6" s="202"/>
      <c r="I6" s="202"/>
      <c r="J6" s="13"/>
      <c r="K6" s="13"/>
      <c r="L6" s="13"/>
      <c r="M6" s="13"/>
      <c r="N6" s="13"/>
      <c r="O6" s="13"/>
      <c r="P6" s="13"/>
    </row>
    <row r="7" spans="1:16" s="14" customFormat="1" x14ac:dyDescent="0.2">
      <c r="A7" s="198" t="e">
        <f>#REF!</f>
        <v>#REF!</v>
      </c>
      <c r="B7" s="198"/>
      <c r="C7" s="198"/>
      <c r="D7" s="198"/>
      <c r="E7" s="198"/>
      <c r="F7" s="198"/>
      <c r="G7" s="44"/>
      <c r="H7" s="44"/>
      <c r="I7" s="44"/>
      <c r="J7" s="13"/>
      <c r="K7" s="13"/>
      <c r="L7" s="13"/>
      <c r="M7" s="13"/>
      <c r="N7" s="13"/>
      <c r="O7" s="13"/>
      <c r="P7" s="13"/>
    </row>
    <row r="8" spans="1:16" s="14" customFormat="1" x14ac:dyDescent="0.2">
      <c r="A8" s="204"/>
      <c r="B8" s="204"/>
      <c r="C8" s="15"/>
      <c r="D8" s="4"/>
      <c r="E8" s="3"/>
      <c r="F8" s="3"/>
      <c r="G8" s="3"/>
      <c r="H8" s="3"/>
      <c r="I8" s="4"/>
      <c r="J8" s="13"/>
      <c r="K8" s="13"/>
      <c r="L8" s="13"/>
      <c r="M8" s="13"/>
      <c r="N8" s="13"/>
      <c r="O8" s="13"/>
      <c r="P8" s="13"/>
    </row>
    <row r="9" spans="1:16" s="14" customFormat="1" x14ac:dyDescent="0.2">
      <c r="A9" s="204"/>
      <c r="B9" s="204"/>
      <c r="C9" s="204"/>
      <c r="D9" s="204"/>
      <c r="E9" s="204"/>
      <c r="F9" s="204"/>
      <c r="G9" s="204"/>
      <c r="H9" s="62"/>
      <c r="I9" s="4"/>
      <c r="J9" s="13"/>
      <c r="K9" s="13"/>
      <c r="L9" s="13"/>
      <c r="M9" s="205" t="s">
        <v>20</v>
      </c>
      <c r="N9" s="205"/>
      <c r="O9" s="205"/>
      <c r="P9" s="16">
        <f>P42</f>
        <v>7662.41</v>
      </c>
    </row>
    <row r="10" spans="1:16" s="14" customFormat="1" x14ac:dyDescent="0.2">
      <c r="A10" s="17"/>
      <c r="C10" s="18"/>
      <c r="D10" s="18"/>
      <c r="E10" s="18"/>
      <c r="F10" s="18"/>
      <c r="G10" s="18"/>
      <c r="H10" s="18"/>
      <c r="I10" s="18"/>
      <c r="J10" s="18"/>
      <c r="K10" s="18"/>
      <c r="L10" s="206"/>
      <c r="M10" s="206"/>
      <c r="N10" s="206"/>
      <c r="O10" s="206"/>
      <c r="P10" s="206"/>
    </row>
    <row r="11" spans="1:16" s="19" customFormat="1" ht="14.25" x14ac:dyDescent="0.2">
      <c r="A11" s="207" t="s">
        <v>1</v>
      </c>
      <c r="B11" s="208" t="s">
        <v>2</v>
      </c>
      <c r="C11" s="207" t="s">
        <v>3</v>
      </c>
      <c r="D11" s="209" t="s">
        <v>4</v>
      </c>
      <c r="E11" s="209" t="s">
        <v>5</v>
      </c>
      <c r="F11" s="209"/>
      <c r="G11" s="209"/>
      <c r="H11" s="209"/>
      <c r="I11" s="209"/>
      <c r="J11" s="209"/>
      <c r="K11" s="209"/>
      <c r="L11" s="210" t="s">
        <v>6</v>
      </c>
      <c r="M11" s="210"/>
      <c r="N11" s="210"/>
      <c r="O11" s="210"/>
      <c r="P11" s="210"/>
    </row>
    <row r="12" spans="1:16" s="22" customFormat="1" ht="81.75" x14ac:dyDescent="0.2">
      <c r="A12" s="207"/>
      <c r="B12" s="208"/>
      <c r="C12" s="207"/>
      <c r="D12" s="209"/>
      <c r="E12" s="20" t="s">
        <v>7</v>
      </c>
      <c r="F12" s="20" t="s">
        <v>23</v>
      </c>
      <c r="G12" s="21" t="s">
        <v>24</v>
      </c>
      <c r="H12" s="21" t="s">
        <v>25</v>
      </c>
      <c r="I12" s="21" t="s">
        <v>55</v>
      </c>
      <c r="J12" s="21" t="s">
        <v>26</v>
      </c>
      <c r="K12" s="21" t="s">
        <v>27</v>
      </c>
      <c r="L12" s="21" t="s">
        <v>8</v>
      </c>
      <c r="M12" s="21" t="s">
        <v>24</v>
      </c>
      <c r="N12" s="21" t="s">
        <v>25</v>
      </c>
      <c r="O12" s="21" t="s">
        <v>26</v>
      </c>
      <c r="P12" s="21" t="s">
        <v>27</v>
      </c>
    </row>
    <row r="13" spans="1:16" s="26" customFormat="1" ht="12" x14ac:dyDescent="0.2">
      <c r="A13" s="23"/>
      <c r="B13" s="23">
        <v>2</v>
      </c>
      <c r="C13" s="24">
        <v>3</v>
      </c>
      <c r="D13" s="25">
        <v>4</v>
      </c>
      <c r="E13" s="25">
        <v>5</v>
      </c>
      <c r="F13" s="25">
        <v>6</v>
      </c>
      <c r="G13" s="25">
        <v>7</v>
      </c>
      <c r="H13" s="25"/>
      <c r="I13" s="25">
        <v>8</v>
      </c>
      <c r="J13" s="25">
        <v>9</v>
      </c>
      <c r="K13" s="25">
        <v>10</v>
      </c>
      <c r="L13" s="25">
        <v>11</v>
      </c>
      <c r="M13" s="25">
        <v>12</v>
      </c>
      <c r="N13" s="25">
        <v>13</v>
      </c>
      <c r="O13" s="25">
        <v>14</v>
      </c>
      <c r="P13" s="25">
        <v>15</v>
      </c>
    </row>
    <row r="14" spans="1:16" s="27" customFormat="1" ht="12.75" x14ac:dyDescent="0.2">
      <c r="A14" s="63" t="s">
        <v>30</v>
      </c>
      <c r="B14" s="64" t="s">
        <v>31</v>
      </c>
      <c r="C14" s="65"/>
      <c r="D14" s="66"/>
      <c r="E14" s="67"/>
      <c r="F14" s="68"/>
      <c r="G14" s="69"/>
      <c r="H14" s="69"/>
      <c r="I14" s="70"/>
      <c r="J14" s="69"/>
      <c r="K14" s="71"/>
      <c r="L14" s="67"/>
      <c r="M14" s="69"/>
      <c r="N14" s="72"/>
      <c r="O14" s="69"/>
      <c r="P14" s="71"/>
    </row>
    <row r="15" spans="1:16" s="27" customFormat="1" ht="36" x14ac:dyDescent="0.2">
      <c r="A15" s="73">
        <v>1</v>
      </c>
      <c r="B15" s="74" t="s">
        <v>32</v>
      </c>
      <c r="C15" s="75" t="s">
        <v>18</v>
      </c>
      <c r="D15" s="76">
        <v>150</v>
      </c>
      <c r="E15" s="77">
        <f>G15/F15</f>
        <v>0.36</v>
      </c>
      <c r="F15" s="57">
        <v>6.5</v>
      </c>
      <c r="G15" s="77">
        <v>2.35</v>
      </c>
      <c r="H15" s="77">
        <f>I15/0.702804</f>
        <v>1.72</v>
      </c>
      <c r="I15" s="77">
        <v>1.21</v>
      </c>
      <c r="J15" s="77">
        <v>0.1</v>
      </c>
      <c r="K15" s="77">
        <f>J15+H15+G15</f>
        <v>4.17</v>
      </c>
      <c r="L15" s="77">
        <f t="shared" ref="L15:L35" si="0">ROUND(D15*E15,2)</f>
        <v>54</v>
      </c>
      <c r="M15" s="77">
        <f t="shared" ref="M15:M35" si="1">ROUND(D15*G15,2)</f>
        <v>352.5</v>
      </c>
      <c r="N15" s="77">
        <f>ROUND(D15*H15,2)</f>
        <v>258</v>
      </c>
      <c r="O15" s="77">
        <f t="shared" ref="O15:O35" si="2">ROUND(D15*J15,2)</f>
        <v>15</v>
      </c>
      <c r="P15" s="77">
        <f t="shared" ref="P15:P35" si="3">M15+N15+O15</f>
        <v>625.5</v>
      </c>
    </row>
    <row r="16" spans="1:16" s="27" customFormat="1" ht="24" x14ac:dyDescent="0.2">
      <c r="A16" s="73">
        <v>2</v>
      </c>
      <c r="B16" s="74" t="s">
        <v>33</v>
      </c>
      <c r="C16" s="75" t="s">
        <v>18</v>
      </c>
      <c r="D16" s="76">
        <v>70</v>
      </c>
      <c r="E16" s="77">
        <f>G16/F16</f>
        <v>0.36</v>
      </c>
      <c r="F16" s="57">
        <v>6.5</v>
      </c>
      <c r="G16" s="77">
        <v>2.35</v>
      </c>
      <c r="H16" s="77">
        <f t="shared" ref="H16:H35" si="4">I16/0.702804</f>
        <v>2.23</v>
      </c>
      <c r="I16" s="77">
        <v>1.57</v>
      </c>
      <c r="J16" s="77">
        <v>0.1</v>
      </c>
      <c r="K16" s="77">
        <f>J16+H16+G16</f>
        <v>4.68</v>
      </c>
      <c r="L16" s="77">
        <f t="shared" si="0"/>
        <v>25.2</v>
      </c>
      <c r="M16" s="77">
        <f t="shared" si="1"/>
        <v>164.5</v>
      </c>
      <c r="N16" s="77">
        <f>ROUND(D16*H16,2)</f>
        <v>156.1</v>
      </c>
      <c r="O16" s="77">
        <f t="shared" si="2"/>
        <v>7</v>
      </c>
      <c r="P16" s="77">
        <f t="shared" si="3"/>
        <v>327.60000000000002</v>
      </c>
    </row>
    <row r="17" spans="1:18" s="27" customFormat="1" ht="24" x14ac:dyDescent="0.2">
      <c r="A17" s="73">
        <v>3</v>
      </c>
      <c r="B17" s="74" t="s">
        <v>34</v>
      </c>
      <c r="C17" s="75" t="s">
        <v>18</v>
      </c>
      <c r="D17" s="76">
        <v>80</v>
      </c>
      <c r="E17" s="77">
        <f>G17/F17</f>
        <v>0.44</v>
      </c>
      <c r="F17" s="57">
        <v>6.5</v>
      </c>
      <c r="G17" s="77">
        <v>2.86</v>
      </c>
      <c r="H17" s="77">
        <f t="shared" si="4"/>
        <v>3.64</v>
      </c>
      <c r="I17" s="77">
        <v>2.56</v>
      </c>
      <c r="J17" s="77">
        <v>0.1</v>
      </c>
      <c r="K17" s="77">
        <f t="shared" ref="K17:K35" si="5">J17+H17+G17</f>
        <v>6.6</v>
      </c>
      <c r="L17" s="77">
        <f t="shared" si="0"/>
        <v>35.200000000000003</v>
      </c>
      <c r="M17" s="77">
        <f t="shared" si="1"/>
        <v>228.8</v>
      </c>
      <c r="N17" s="77">
        <f t="shared" ref="N17:N35" si="6">ROUND(D17*H17,2)</f>
        <v>291.2</v>
      </c>
      <c r="O17" s="77">
        <f t="shared" si="2"/>
        <v>8</v>
      </c>
      <c r="P17" s="77">
        <f t="shared" si="3"/>
        <v>528</v>
      </c>
    </row>
    <row r="18" spans="1:18" s="27" customFormat="1" ht="24" x14ac:dyDescent="0.2">
      <c r="A18" s="73">
        <v>4</v>
      </c>
      <c r="B18" s="74" t="s">
        <v>35</v>
      </c>
      <c r="C18" s="75" t="s">
        <v>18</v>
      </c>
      <c r="D18" s="76">
        <v>50</v>
      </c>
      <c r="E18" s="77">
        <f>G18/F18</f>
        <v>0.44</v>
      </c>
      <c r="F18" s="57">
        <v>6.5</v>
      </c>
      <c r="G18" s="77">
        <v>2.86</v>
      </c>
      <c r="H18" s="77">
        <f t="shared" si="4"/>
        <v>4.4400000000000004</v>
      </c>
      <c r="I18" s="77">
        <v>3.12</v>
      </c>
      <c r="J18" s="77">
        <v>0.1</v>
      </c>
      <c r="K18" s="77">
        <f t="shared" si="5"/>
        <v>7.4</v>
      </c>
      <c r="L18" s="77">
        <f t="shared" si="0"/>
        <v>22</v>
      </c>
      <c r="M18" s="77">
        <f t="shared" si="1"/>
        <v>143</v>
      </c>
      <c r="N18" s="77">
        <f t="shared" si="6"/>
        <v>222</v>
      </c>
      <c r="O18" s="77">
        <f t="shared" si="2"/>
        <v>5</v>
      </c>
      <c r="P18" s="77">
        <f t="shared" si="3"/>
        <v>370</v>
      </c>
    </row>
    <row r="19" spans="1:18" s="27" customFormat="1" ht="53.25" customHeight="1" x14ac:dyDescent="0.2">
      <c r="A19" s="73">
        <v>5</v>
      </c>
      <c r="B19" s="74" t="s">
        <v>36</v>
      </c>
      <c r="C19" s="75" t="s">
        <v>18</v>
      </c>
      <c r="D19" s="76">
        <v>65</v>
      </c>
      <c r="E19" s="77">
        <f>G19/F19</f>
        <v>0.48</v>
      </c>
      <c r="F19" s="57">
        <v>6.5</v>
      </c>
      <c r="G19" s="77">
        <v>3.15</v>
      </c>
      <c r="H19" s="77">
        <f t="shared" si="4"/>
        <v>7.2</v>
      </c>
      <c r="I19" s="77">
        <v>5.0599999999999996</v>
      </c>
      <c r="J19" s="77">
        <v>0.1</v>
      </c>
      <c r="K19" s="77">
        <f t="shared" si="5"/>
        <v>10.45</v>
      </c>
      <c r="L19" s="77">
        <f t="shared" si="0"/>
        <v>31.2</v>
      </c>
      <c r="M19" s="77">
        <f t="shared" si="1"/>
        <v>204.75</v>
      </c>
      <c r="N19" s="77">
        <f t="shared" si="6"/>
        <v>468</v>
      </c>
      <c r="O19" s="77">
        <f t="shared" si="2"/>
        <v>6.5</v>
      </c>
      <c r="P19" s="77">
        <f t="shared" si="3"/>
        <v>679.25</v>
      </c>
    </row>
    <row r="20" spans="1:18" s="27" customFormat="1" ht="27.75" customHeight="1" x14ac:dyDescent="0.2">
      <c r="A20" s="73">
        <v>6</v>
      </c>
      <c r="B20" s="74" t="s">
        <v>37</v>
      </c>
      <c r="C20" s="75" t="s">
        <v>17</v>
      </c>
      <c r="D20" s="77">
        <v>1</v>
      </c>
      <c r="E20" s="77"/>
      <c r="F20" s="57">
        <v>6.5</v>
      </c>
      <c r="G20" s="77"/>
      <c r="H20" s="77">
        <f t="shared" si="4"/>
        <v>947.63</v>
      </c>
      <c r="I20" s="77">
        <f>1332*0.5</f>
        <v>666</v>
      </c>
      <c r="J20" s="77"/>
      <c r="K20" s="77">
        <f t="shared" si="5"/>
        <v>947.63</v>
      </c>
      <c r="L20" s="77">
        <f t="shared" si="0"/>
        <v>0</v>
      </c>
      <c r="M20" s="77">
        <f t="shared" si="1"/>
        <v>0</v>
      </c>
      <c r="N20" s="77">
        <f t="shared" si="6"/>
        <v>947.63</v>
      </c>
      <c r="O20" s="77">
        <f t="shared" si="2"/>
        <v>0</v>
      </c>
      <c r="P20" s="77">
        <f t="shared" si="3"/>
        <v>947.63</v>
      </c>
      <c r="R20" s="28"/>
    </row>
    <row r="21" spans="1:18" s="27" customFormat="1" ht="12.75" x14ac:dyDescent="0.2">
      <c r="A21" s="73">
        <v>7</v>
      </c>
      <c r="B21" s="74" t="s">
        <v>38</v>
      </c>
      <c r="C21" s="75" t="s">
        <v>17</v>
      </c>
      <c r="D21" s="77">
        <v>1</v>
      </c>
      <c r="E21" s="77"/>
      <c r="F21" s="57">
        <v>6.5</v>
      </c>
      <c r="G21" s="77"/>
      <c r="H21" s="77">
        <f t="shared" si="4"/>
        <v>473.82</v>
      </c>
      <c r="I21" s="77">
        <f>1332*0.25</f>
        <v>333</v>
      </c>
      <c r="J21" s="77"/>
      <c r="K21" s="77">
        <f t="shared" si="5"/>
        <v>473.82</v>
      </c>
      <c r="L21" s="77">
        <f t="shared" si="0"/>
        <v>0</v>
      </c>
      <c r="M21" s="77">
        <f t="shared" si="1"/>
        <v>0</v>
      </c>
      <c r="N21" s="77">
        <f t="shared" si="6"/>
        <v>473.82</v>
      </c>
      <c r="O21" s="77">
        <f t="shared" si="2"/>
        <v>0</v>
      </c>
      <c r="P21" s="77">
        <f t="shared" si="3"/>
        <v>473.82</v>
      </c>
    </row>
    <row r="22" spans="1:18" s="27" customFormat="1" ht="23.1" customHeight="1" x14ac:dyDescent="0.2">
      <c r="A22" s="73">
        <v>8</v>
      </c>
      <c r="B22" s="74" t="s">
        <v>39</v>
      </c>
      <c r="C22" s="75" t="s">
        <v>10</v>
      </c>
      <c r="D22" s="76">
        <v>48</v>
      </c>
      <c r="E22" s="77">
        <f t="shared" ref="E22:E35" si="7">G22/F22</f>
        <v>0.22</v>
      </c>
      <c r="F22" s="57">
        <v>6.5</v>
      </c>
      <c r="G22" s="77">
        <v>1.45</v>
      </c>
      <c r="H22" s="77">
        <f t="shared" si="4"/>
        <v>1.95</v>
      </c>
      <c r="I22" s="77">
        <v>1.37</v>
      </c>
      <c r="J22" s="77">
        <v>0.1</v>
      </c>
      <c r="K22" s="77">
        <f t="shared" si="5"/>
        <v>3.5</v>
      </c>
      <c r="L22" s="77">
        <f t="shared" si="0"/>
        <v>10.56</v>
      </c>
      <c r="M22" s="77">
        <f t="shared" si="1"/>
        <v>69.599999999999994</v>
      </c>
      <c r="N22" s="77">
        <f t="shared" si="6"/>
        <v>93.6</v>
      </c>
      <c r="O22" s="77">
        <f t="shared" si="2"/>
        <v>4.8</v>
      </c>
      <c r="P22" s="77">
        <f t="shared" si="3"/>
        <v>168</v>
      </c>
      <c r="R22" s="28"/>
    </row>
    <row r="23" spans="1:18" s="27" customFormat="1" ht="84.75" customHeight="1" x14ac:dyDescent="0.2">
      <c r="A23" s="73">
        <v>9</v>
      </c>
      <c r="B23" s="74" t="s">
        <v>40</v>
      </c>
      <c r="C23" s="75" t="s">
        <v>10</v>
      </c>
      <c r="D23" s="76">
        <v>21</v>
      </c>
      <c r="E23" s="77">
        <f t="shared" si="7"/>
        <v>0.22</v>
      </c>
      <c r="F23" s="57">
        <v>6.5</v>
      </c>
      <c r="G23" s="77">
        <v>1.45</v>
      </c>
      <c r="H23" s="77">
        <f t="shared" si="4"/>
        <v>2.8</v>
      </c>
      <c r="I23" s="77">
        <v>1.97</v>
      </c>
      <c r="J23" s="77">
        <v>0.1</v>
      </c>
      <c r="K23" s="77">
        <f t="shared" si="5"/>
        <v>4.3499999999999996</v>
      </c>
      <c r="L23" s="77">
        <f t="shared" si="0"/>
        <v>4.62</v>
      </c>
      <c r="M23" s="77">
        <f t="shared" si="1"/>
        <v>30.45</v>
      </c>
      <c r="N23" s="77">
        <f t="shared" si="6"/>
        <v>58.8</v>
      </c>
      <c r="O23" s="77">
        <f t="shared" si="2"/>
        <v>2.1</v>
      </c>
      <c r="P23" s="77">
        <f t="shared" si="3"/>
        <v>91.35</v>
      </c>
      <c r="R23" s="28"/>
    </row>
    <row r="24" spans="1:18" s="27" customFormat="1" ht="15" customHeight="1" x14ac:dyDescent="0.2">
      <c r="A24" s="73">
        <v>10</v>
      </c>
      <c r="B24" s="74" t="s">
        <v>41</v>
      </c>
      <c r="C24" s="75" t="s">
        <v>10</v>
      </c>
      <c r="D24" s="76">
        <v>6</v>
      </c>
      <c r="E24" s="77">
        <f t="shared" si="7"/>
        <v>0.22</v>
      </c>
      <c r="F24" s="57">
        <v>6.5</v>
      </c>
      <c r="G24" s="77">
        <v>1.45</v>
      </c>
      <c r="H24" s="77">
        <f t="shared" si="4"/>
        <v>4.47</v>
      </c>
      <c r="I24" s="77">
        <v>3.14</v>
      </c>
      <c r="J24" s="77">
        <v>0.1</v>
      </c>
      <c r="K24" s="77">
        <f t="shared" si="5"/>
        <v>6.02</v>
      </c>
      <c r="L24" s="77">
        <f t="shared" si="0"/>
        <v>1.32</v>
      </c>
      <c r="M24" s="77">
        <f t="shared" si="1"/>
        <v>8.6999999999999993</v>
      </c>
      <c r="N24" s="77">
        <f t="shared" si="6"/>
        <v>26.82</v>
      </c>
      <c r="O24" s="77">
        <f t="shared" si="2"/>
        <v>0.6</v>
      </c>
      <c r="P24" s="77">
        <f t="shared" si="3"/>
        <v>36.119999999999997</v>
      </c>
      <c r="R24" s="28"/>
    </row>
    <row r="25" spans="1:18" s="27" customFormat="1" ht="12.75" x14ac:dyDescent="0.2">
      <c r="A25" s="73">
        <v>11</v>
      </c>
      <c r="B25" s="74" t="s">
        <v>42</v>
      </c>
      <c r="C25" s="75" t="s">
        <v>10</v>
      </c>
      <c r="D25" s="76">
        <v>20</v>
      </c>
      <c r="E25" s="77">
        <f t="shared" si="7"/>
        <v>0.22</v>
      </c>
      <c r="F25" s="57">
        <v>6.5</v>
      </c>
      <c r="G25" s="77">
        <v>1.45</v>
      </c>
      <c r="H25" s="77">
        <f t="shared" si="4"/>
        <v>5.92</v>
      </c>
      <c r="I25" s="77">
        <v>4.16</v>
      </c>
      <c r="J25" s="77">
        <v>0.1</v>
      </c>
      <c r="K25" s="77">
        <f t="shared" si="5"/>
        <v>7.47</v>
      </c>
      <c r="L25" s="77">
        <f t="shared" si="0"/>
        <v>4.4000000000000004</v>
      </c>
      <c r="M25" s="77">
        <f t="shared" si="1"/>
        <v>29</v>
      </c>
      <c r="N25" s="77">
        <f t="shared" si="6"/>
        <v>118.4</v>
      </c>
      <c r="O25" s="77">
        <f t="shared" si="2"/>
        <v>2</v>
      </c>
      <c r="P25" s="77">
        <f t="shared" si="3"/>
        <v>149.4</v>
      </c>
    </row>
    <row r="26" spans="1:18" s="27" customFormat="1" ht="12.75" x14ac:dyDescent="0.2">
      <c r="A26" s="73">
        <v>12</v>
      </c>
      <c r="B26" s="74" t="s">
        <v>43</v>
      </c>
      <c r="C26" s="75" t="s">
        <v>10</v>
      </c>
      <c r="D26" s="77">
        <v>2</v>
      </c>
      <c r="E26" s="77">
        <f t="shared" si="7"/>
        <v>0.41</v>
      </c>
      <c r="F26" s="57">
        <v>6.5</v>
      </c>
      <c r="G26" s="77">
        <v>2.65</v>
      </c>
      <c r="H26" s="77">
        <f t="shared" si="4"/>
        <v>14.64</v>
      </c>
      <c r="I26" s="77">
        <v>10.29</v>
      </c>
      <c r="J26" s="77">
        <v>0.1</v>
      </c>
      <c r="K26" s="77">
        <f t="shared" si="5"/>
        <v>17.39</v>
      </c>
      <c r="L26" s="77">
        <f t="shared" si="0"/>
        <v>0.82</v>
      </c>
      <c r="M26" s="77">
        <f t="shared" si="1"/>
        <v>5.3</v>
      </c>
      <c r="N26" s="77">
        <f t="shared" si="6"/>
        <v>29.28</v>
      </c>
      <c r="O26" s="77">
        <f t="shared" si="2"/>
        <v>0.2</v>
      </c>
      <c r="P26" s="77">
        <f t="shared" si="3"/>
        <v>34.78</v>
      </c>
    </row>
    <row r="27" spans="1:18" s="27" customFormat="1" ht="12.75" x14ac:dyDescent="0.2">
      <c r="A27" s="73">
        <v>13</v>
      </c>
      <c r="B27" s="74" t="s">
        <v>44</v>
      </c>
      <c r="C27" s="75" t="s">
        <v>10</v>
      </c>
      <c r="D27" s="76">
        <v>1</v>
      </c>
      <c r="E27" s="77">
        <f t="shared" si="7"/>
        <v>0.22</v>
      </c>
      <c r="F27" s="57">
        <v>6.5</v>
      </c>
      <c r="G27" s="77">
        <v>1.45</v>
      </c>
      <c r="H27" s="77">
        <f t="shared" si="4"/>
        <v>30.73</v>
      </c>
      <c r="I27" s="77">
        <v>21.6</v>
      </c>
      <c r="J27" s="77">
        <v>0.1</v>
      </c>
      <c r="K27" s="77">
        <f t="shared" si="5"/>
        <v>32.28</v>
      </c>
      <c r="L27" s="77">
        <f t="shared" si="0"/>
        <v>0.22</v>
      </c>
      <c r="M27" s="77">
        <f t="shared" si="1"/>
        <v>1.45</v>
      </c>
      <c r="N27" s="77">
        <f t="shared" si="6"/>
        <v>30.73</v>
      </c>
      <c r="O27" s="77">
        <f t="shared" si="2"/>
        <v>0.1</v>
      </c>
      <c r="P27" s="77">
        <f t="shared" si="3"/>
        <v>32.28</v>
      </c>
    </row>
    <row r="28" spans="1:18" s="27" customFormat="1" ht="12.75" x14ac:dyDescent="0.2">
      <c r="A28" s="73">
        <v>14</v>
      </c>
      <c r="B28" s="74" t="s">
        <v>45</v>
      </c>
      <c r="C28" s="75" t="s">
        <v>17</v>
      </c>
      <c r="D28" s="76">
        <v>8</v>
      </c>
      <c r="E28" s="77">
        <f t="shared" si="7"/>
        <v>0.34</v>
      </c>
      <c r="F28" s="57">
        <v>6.5</v>
      </c>
      <c r="G28" s="77">
        <v>2.2000000000000002</v>
      </c>
      <c r="H28" s="77">
        <f t="shared" si="4"/>
        <v>75.13</v>
      </c>
      <c r="I28" s="77">
        <v>52.8</v>
      </c>
      <c r="J28" s="77">
        <v>0.1</v>
      </c>
      <c r="K28" s="77">
        <f t="shared" si="5"/>
        <v>77.430000000000007</v>
      </c>
      <c r="L28" s="77">
        <f t="shared" si="0"/>
        <v>2.72</v>
      </c>
      <c r="M28" s="77">
        <f t="shared" si="1"/>
        <v>17.600000000000001</v>
      </c>
      <c r="N28" s="77">
        <f t="shared" si="6"/>
        <v>601.04</v>
      </c>
      <c r="O28" s="77">
        <f t="shared" si="2"/>
        <v>0.8</v>
      </c>
      <c r="P28" s="77">
        <f>M28+N28+O28</f>
        <v>619.44000000000005</v>
      </c>
    </row>
    <row r="29" spans="1:18" s="27" customFormat="1" ht="12.75" x14ac:dyDescent="0.2">
      <c r="A29" s="73">
        <v>15</v>
      </c>
      <c r="B29" s="74" t="s">
        <v>46</v>
      </c>
      <c r="C29" s="75" t="s">
        <v>17</v>
      </c>
      <c r="D29" s="76">
        <v>10</v>
      </c>
      <c r="E29" s="77">
        <f t="shared" si="7"/>
        <v>0.25</v>
      </c>
      <c r="F29" s="57">
        <v>6.5</v>
      </c>
      <c r="G29" s="77">
        <v>1.6</v>
      </c>
      <c r="H29" s="77">
        <f t="shared" si="4"/>
        <v>51.51</v>
      </c>
      <c r="I29" s="77">
        <v>36.200000000000003</v>
      </c>
      <c r="J29" s="77">
        <v>0.1</v>
      </c>
      <c r="K29" s="77">
        <f t="shared" si="5"/>
        <v>53.21</v>
      </c>
      <c r="L29" s="77">
        <f t="shared" si="0"/>
        <v>2.5</v>
      </c>
      <c r="M29" s="77">
        <f t="shared" si="1"/>
        <v>16</v>
      </c>
      <c r="N29" s="77">
        <f t="shared" si="6"/>
        <v>515.1</v>
      </c>
      <c r="O29" s="77">
        <f t="shared" si="2"/>
        <v>1</v>
      </c>
      <c r="P29" s="77">
        <f t="shared" si="3"/>
        <v>532.1</v>
      </c>
    </row>
    <row r="30" spans="1:18" s="27" customFormat="1" ht="24" x14ac:dyDescent="0.2">
      <c r="A30" s="73">
        <v>16</v>
      </c>
      <c r="B30" s="74" t="s">
        <v>47</v>
      </c>
      <c r="C30" s="75" t="s">
        <v>48</v>
      </c>
      <c r="D30" s="76">
        <v>150</v>
      </c>
      <c r="E30" s="77">
        <f t="shared" si="7"/>
        <v>0.04</v>
      </c>
      <c r="F30" s="57">
        <v>6.5</v>
      </c>
      <c r="G30" s="77">
        <v>0.25</v>
      </c>
      <c r="H30" s="77">
        <f t="shared" si="4"/>
        <v>0.81</v>
      </c>
      <c r="I30" s="77">
        <v>0.56999999999999995</v>
      </c>
      <c r="J30" s="77">
        <v>0</v>
      </c>
      <c r="K30" s="77">
        <f t="shared" si="5"/>
        <v>1.06</v>
      </c>
      <c r="L30" s="77">
        <f t="shared" si="0"/>
        <v>6</v>
      </c>
      <c r="M30" s="77">
        <f t="shared" si="1"/>
        <v>37.5</v>
      </c>
      <c r="N30" s="77">
        <f t="shared" si="6"/>
        <v>121.5</v>
      </c>
      <c r="O30" s="77">
        <f t="shared" si="2"/>
        <v>0</v>
      </c>
      <c r="P30" s="77">
        <f t="shared" si="3"/>
        <v>159</v>
      </c>
    </row>
    <row r="31" spans="1:18" s="27" customFormat="1" ht="24" x14ac:dyDescent="0.2">
      <c r="A31" s="73">
        <v>17</v>
      </c>
      <c r="B31" s="74" t="s">
        <v>49</v>
      </c>
      <c r="C31" s="75" t="s">
        <v>48</v>
      </c>
      <c r="D31" s="76">
        <v>70</v>
      </c>
      <c r="E31" s="77">
        <f t="shared" si="7"/>
        <v>0.04</v>
      </c>
      <c r="F31" s="57">
        <v>6.5</v>
      </c>
      <c r="G31" s="77">
        <v>0.25</v>
      </c>
      <c r="H31" s="77">
        <f t="shared" si="4"/>
        <v>1.18</v>
      </c>
      <c r="I31" s="77">
        <v>0.83</v>
      </c>
      <c r="J31" s="77">
        <v>0</v>
      </c>
      <c r="K31" s="77">
        <f t="shared" si="5"/>
        <v>1.43</v>
      </c>
      <c r="L31" s="77">
        <f t="shared" si="0"/>
        <v>2.8</v>
      </c>
      <c r="M31" s="77">
        <f t="shared" si="1"/>
        <v>17.5</v>
      </c>
      <c r="N31" s="77">
        <f t="shared" si="6"/>
        <v>82.6</v>
      </c>
      <c r="O31" s="77">
        <f t="shared" si="2"/>
        <v>0</v>
      </c>
      <c r="P31" s="77">
        <f t="shared" si="3"/>
        <v>100.1</v>
      </c>
    </row>
    <row r="32" spans="1:18" s="27" customFormat="1" ht="24" x14ac:dyDescent="0.2">
      <c r="A32" s="73">
        <v>18</v>
      </c>
      <c r="B32" s="74" t="s">
        <v>50</v>
      </c>
      <c r="C32" s="75" t="s">
        <v>48</v>
      </c>
      <c r="D32" s="76">
        <v>80</v>
      </c>
      <c r="E32" s="77">
        <f t="shared" si="7"/>
        <v>0.04</v>
      </c>
      <c r="F32" s="57">
        <v>6.5</v>
      </c>
      <c r="G32" s="77">
        <v>0.25</v>
      </c>
      <c r="H32" s="77">
        <f t="shared" si="4"/>
        <v>1.37</v>
      </c>
      <c r="I32" s="77">
        <v>0.96</v>
      </c>
      <c r="J32" s="77">
        <v>0</v>
      </c>
      <c r="K32" s="77">
        <f t="shared" si="5"/>
        <v>1.62</v>
      </c>
      <c r="L32" s="77">
        <f t="shared" si="0"/>
        <v>3.2</v>
      </c>
      <c r="M32" s="77">
        <f t="shared" si="1"/>
        <v>20</v>
      </c>
      <c r="N32" s="77">
        <f t="shared" si="6"/>
        <v>109.6</v>
      </c>
      <c r="O32" s="77">
        <f t="shared" si="2"/>
        <v>0</v>
      </c>
      <c r="P32" s="77">
        <f t="shared" si="3"/>
        <v>129.6</v>
      </c>
    </row>
    <row r="33" spans="1:16" s="27" customFormat="1" ht="24" x14ac:dyDescent="0.2">
      <c r="A33" s="73">
        <v>19</v>
      </c>
      <c r="B33" s="74" t="s">
        <v>51</v>
      </c>
      <c r="C33" s="75" t="s">
        <v>48</v>
      </c>
      <c r="D33" s="76">
        <v>50</v>
      </c>
      <c r="E33" s="77">
        <f t="shared" si="7"/>
        <v>0.04</v>
      </c>
      <c r="F33" s="57">
        <v>6.5</v>
      </c>
      <c r="G33" s="77">
        <v>0.25</v>
      </c>
      <c r="H33" s="77">
        <f t="shared" si="4"/>
        <v>1.49</v>
      </c>
      <c r="I33" s="77">
        <v>1.05</v>
      </c>
      <c r="J33" s="77">
        <v>0</v>
      </c>
      <c r="K33" s="77">
        <f t="shared" si="5"/>
        <v>1.74</v>
      </c>
      <c r="L33" s="77">
        <f t="shared" si="0"/>
        <v>2</v>
      </c>
      <c r="M33" s="77">
        <f t="shared" si="1"/>
        <v>12.5</v>
      </c>
      <c r="N33" s="77">
        <f t="shared" si="6"/>
        <v>74.5</v>
      </c>
      <c r="O33" s="77">
        <f t="shared" si="2"/>
        <v>0</v>
      </c>
      <c r="P33" s="77">
        <f t="shared" si="3"/>
        <v>87</v>
      </c>
    </row>
    <row r="34" spans="1:16" s="27" customFormat="1" ht="24" x14ac:dyDescent="0.2">
      <c r="A34" s="73">
        <v>20</v>
      </c>
      <c r="B34" s="74" t="s">
        <v>52</v>
      </c>
      <c r="C34" s="75" t="s">
        <v>48</v>
      </c>
      <c r="D34" s="76">
        <v>65</v>
      </c>
      <c r="E34" s="77">
        <f t="shared" si="7"/>
        <v>0.04</v>
      </c>
      <c r="F34" s="57">
        <v>6.5</v>
      </c>
      <c r="G34" s="77">
        <v>0.25</v>
      </c>
      <c r="H34" s="77">
        <f t="shared" si="4"/>
        <v>1.62</v>
      </c>
      <c r="I34" s="77">
        <v>1.1399999999999999</v>
      </c>
      <c r="J34" s="77">
        <v>0</v>
      </c>
      <c r="K34" s="77">
        <f t="shared" si="5"/>
        <v>1.87</v>
      </c>
      <c r="L34" s="77">
        <f t="shared" si="0"/>
        <v>2.6</v>
      </c>
      <c r="M34" s="77">
        <f t="shared" si="1"/>
        <v>16.25</v>
      </c>
      <c r="N34" s="77">
        <f t="shared" si="6"/>
        <v>105.3</v>
      </c>
      <c r="O34" s="77">
        <f t="shared" si="2"/>
        <v>0</v>
      </c>
      <c r="P34" s="77">
        <f t="shared" si="3"/>
        <v>121.55</v>
      </c>
    </row>
    <row r="35" spans="1:16" s="27" customFormat="1" ht="24.75" thickBot="1" x14ac:dyDescent="0.25">
      <c r="A35" s="73">
        <v>21</v>
      </c>
      <c r="B35" s="78" t="s">
        <v>53</v>
      </c>
      <c r="C35" s="79" t="s">
        <v>54</v>
      </c>
      <c r="D35" s="80">
        <v>50</v>
      </c>
      <c r="E35" s="80">
        <f t="shared" si="7"/>
        <v>0.16</v>
      </c>
      <c r="F35" s="57">
        <v>6.5</v>
      </c>
      <c r="G35" s="80">
        <v>1.01</v>
      </c>
      <c r="H35" s="77">
        <f t="shared" si="4"/>
        <v>0.95</v>
      </c>
      <c r="I35" s="80">
        <v>0.67</v>
      </c>
      <c r="J35" s="80">
        <v>0.04</v>
      </c>
      <c r="K35" s="77">
        <f t="shared" si="5"/>
        <v>2</v>
      </c>
      <c r="L35" s="80">
        <f t="shared" si="0"/>
        <v>8</v>
      </c>
      <c r="M35" s="80">
        <f t="shared" si="1"/>
        <v>50.5</v>
      </c>
      <c r="N35" s="77">
        <f t="shared" si="6"/>
        <v>47.5</v>
      </c>
      <c r="O35" s="80">
        <f t="shared" si="2"/>
        <v>2</v>
      </c>
      <c r="P35" s="80">
        <f t="shared" si="3"/>
        <v>100</v>
      </c>
    </row>
    <row r="36" spans="1:16" s="27" customFormat="1" ht="12.75" x14ac:dyDescent="0.2">
      <c r="A36" s="51"/>
      <c r="B36" s="52"/>
      <c r="C36" s="52"/>
      <c r="D36" s="52"/>
      <c r="E36" s="52"/>
      <c r="F36" s="52"/>
      <c r="G36" s="211" t="s">
        <v>12</v>
      </c>
      <c r="H36" s="211"/>
      <c r="I36" s="211"/>
      <c r="J36" s="211"/>
      <c r="K36" s="211"/>
      <c r="L36" s="55">
        <f>SUM(L14:L35)</f>
        <v>219.36</v>
      </c>
      <c r="M36" s="56">
        <f>SUM(M14:M35)</f>
        <v>1425.9</v>
      </c>
      <c r="N36" s="56">
        <f>SUM(N14:N35)</f>
        <v>4831.5200000000004</v>
      </c>
      <c r="O36" s="56">
        <f>SUM(O14:O35)</f>
        <v>55.1</v>
      </c>
      <c r="P36" s="56">
        <f>SUM(P14:P35)</f>
        <v>6312.52</v>
      </c>
    </row>
    <row r="37" spans="1:16" s="27" customFormat="1" ht="13.5" thickBot="1" x14ac:dyDescent="0.25">
      <c r="A37" s="212" t="s">
        <v>22</v>
      </c>
      <c r="B37" s="212"/>
      <c r="C37" s="212"/>
      <c r="D37" s="212"/>
      <c r="E37" s="212"/>
      <c r="F37" s="212"/>
      <c r="G37" s="212"/>
      <c r="H37" s="212"/>
      <c r="I37" s="212"/>
      <c r="J37" s="212"/>
      <c r="K37" s="212"/>
      <c r="L37" s="29"/>
      <c r="M37" s="29">
        <f>M36*2%</f>
        <v>28.52</v>
      </c>
      <c r="N37" s="29">
        <f>N36*2%</f>
        <v>96.63</v>
      </c>
      <c r="O37" s="29">
        <f>O36*2%</f>
        <v>1.1000000000000001</v>
      </c>
      <c r="P37" s="30">
        <f>N37+M37</f>
        <v>125.15</v>
      </c>
    </row>
    <row r="38" spans="1:16" s="27" customFormat="1" ht="13.5" thickBot="1" x14ac:dyDescent="0.25">
      <c r="A38" s="213" t="s">
        <v>13</v>
      </c>
      <c r="B38" s="214"/>
      <c r="C38" s="214"/>
      <c r="D38" s="214"/>
      <c r="E38" s="214"/>
      <c r="F38" s="214"/>
      <c r="G38" s="214"/>
      <c r="H38" s="214"/>
      <c r="I38" s="214"/>
      <c r="J38" s="214"/>
      <c r="K38" s="214"/>
      <c r="L38" s="46"/>
      <c r="M38" s="47">
        <f>SUM(M36:M37)</f>
        <v>1454.42</v>
      </c>
      <c r="N38" s="47">
        <f>SUM(N36:N37)</f>
        <v>4928.1499999999996</v>
      </c>
      <c r="O38" s="47">
        <f>SUM(O36:O37)</f>
        <v>56.2</v>
      </c>
      <c r="P38" s="48">
        <f>SUM(P36:P37)</f>
        <v>6437.67</v>
      </c>
    </row>
    <row r="39" spans="1:16" s="27" customFormat="1" ht="12.75" x14ac:dyDescent="0.2">
      <c r="A39" s="215" t="s">
        <v>56</v>
      </c>
      <c r="B39" s="215"/>
      <c r="C39" s="215"/>
      <c r="D39" s="215"/>
      <c r="E39" s="215"/>
      <c r="F39" s="215"/>
      <c r="G39" s="215"/>
      <c r="H39" s="215"/>
      <c r="I39" s="215"/>
      <c r="J39" s="215"/>
      <c r="K39" s="215"/>
      <c r="L39" s="31">
        <v>0.08</v>
      </c>
      <c r="M39" s="31">
        <f>M38*L39</f>
        <v>116.35</v>
      </c>
      <c r="N39" s="31">
        <f>N38*L39</f>
        <v>394.25</v>
      </c>
      <c r="O39" s="31">
        <f>O38*L39</f>
        <v>4.5</v>
      </c>
      <c r="P39" s="32">
        <f>SUM(M39:O39)</f>
        <v>515.1</v>
      </c>
    </row>
    <row r="40" spans="1:16" s="27" customFormat="1" ht="12.75" x14ac:dyDescent="0.2">
      <c r="A40" s="216" t="s">
        <v>21</v>
      </c>
      <c r="B40" s="216"/>
      <c r="C40" s="216"/>
      <c r="D40" s="216"/>
      <c r="E40" s="216"/>
      <c r="F40" s="216"/>
      <c r="G40" s="216"/>
      <c r="H40" s="216"/>
      <c r="I40" s="216"/>
      <c r="J40" s="216"/>
      <c r="K40" s="216"/>
      <c r="L40" s="33">
        <v>0.05</v>
      </c>
      <c r="M40" s="33">
        <f>M38*L40</f>
        <v>72.72</v>
      </c>
      <c r="N40" s="33">
        <f>N38*L40</f>
        <v>246.41</v>
      </c>
      <c r="O40" s="33">
        <f>O38*L40</f>
        <v>2.81</v>
      </c>
      <c r="P40" s="34">
        <f>SUM(M40:O40)</f>
        <v>321.94</v>
      </c>
    </row>
    <row r="41" spans="1:16" s="27" customFormat="1" ht="13.5" thickBot="1" x14ac:dyDescent="0.25">
      <c r="A41" s="203" t="s">
        <v>19</v>
      </c>
      <c r="B41" s="203"/>
      <c r="C41" s="203"/>
      <c r="D41" s="203"/>
      <c r="E41" s="203"/>
      <c r="F41" s="203"/>
      <c r="G41" s="203"/>
      <c r="H41" s="203"/>
      <c r="I41" s="203"/>
      <c r="J41" s="203"/>
      <c r="K41" s="203"/>
      <c r="L41" s="35"/>
      <c r="M41" s="29">
        <f>(M38+M39+M40)*23.59%</f>
        <v>387.7</v>
      </c>
      <c r="N41" s="29"/>
      <c r="O41" s="29"/>
      <c r="P41" s="30">
        <f>M41</f>
        <v>387.7</v>
      </c>
    </row>
    <row r="42" spans="1:16" s="27" customFormat="1" ht="15.75" thickBot="1" x14ac:dyDescent="0.3">
      <c r="A42" s="217" t="s">
        <v>28</v>
      </c>
      <c r="B42" s="218"/>
      <c r="C42" s="218"/>
      <c r="D42" s="218"/>
      <c r="E42" s="218"/>
      <c r="F42" s="218"/>
      <c r="G42" s="218"/>
      <c r="H42" s="218"/>
      <c r="I42" s="218"/>
      <c r="J42" s="218"/>
      <c r="K42" s="218"/>
      <c r="L42" s="49"/>
      <c r="M42" s="47">
        <f>M41+M40+M39+M38</f>
        <v>2031.19</v>
      </c>
      <c r="N42" s="47">
        <f>SUM(N38:N41)</f>
        <v>5568.81</v>
      </c>
      <c r="O42" s="47">
        <f>SUM(O38:O41)</f>
        <v>63.51</v>
      </c>
      <c r="P42" s="48">
        <f>P38+P39+P40+P41</f>
        <v>7662.41</v>
      </c>
    </row>
    <row r="43" spans="1:16" s="27" customFormat="1" x14ac:dyDescent="0.25">
      <c r="A43" s="36"/>
      <c r="B43" s="36"/>
      <c r="C43" s="36"/>
      <c r="D43" s="36"/>
      <c r="E43" s="36"/>
      <c r="F43" s="36"/>
      <c r="G43" s="36"/>
      <c r="H43" s="36"/>
      <c r="I43" s="36"/>
      <c r="J43" s="36"/>
      <c r="K43" s="36" t="s">
        <v>15</v>
      </c>
      <c r="L43" s="37"/>
      <c r="M43" s="37"/>
      <c r="N43" s="37"/>
      <c r="O43" s="37"/>
      <c r="P43" s="38">
        <f>P42*21%</f>
        <v>1609.11</v>
      </c>
    </row>
    <row r="44" spans="1:16" s="14" customFormat="1" ht="14.25" x14ac:dyDescent="0.2">
      <c r="A44" s="39"/>
      <c r="B44" s="8"/>
      <c r="C44" s="6"/>
      <c r="D44" s="9"/>
      <c r="E44" s="6"/>
      <c r="F44" s="6"/>
      <c r="G44" s="6"/>
      <c r="H44" s="6"/>
      <c r="I44" s="219"/>
      <c r="J44" s="219"/>
      <c r="K44" s="9" t="s">
        <v>12</v>
      </c>
      <c r="L44" s="9"/>
      <c r="M44" s="220"/>
      <c r="N44" s="220"/>
      <c r="O44" s="40"/>
      <c r="P44" s="40">
        <f>P43+P42</f>
        <v>9271.52</v>
      </c>
    </row>
    <row r="45" spans="1:16" ht="18.75" x14ac:dyDescent="0.25">
      <c r="A45" s="1"/>
      <c r="B45" s="8"/>
      <c r="C45" s="8"/>
      <c r="D45" s="45"/>
      <c r="E45" s="45"/>
      <c r="F45" s="45"/>
      <c r="G45" s="45"/>
      <c r="H45" s="45"/>
      <c r="I45" s="45"/>
      <c r="J45" s="45"/>
      <c r="K45" s="2"/>
      <c r="L45" s="2"/>
      <c r="M45" s="1"/>
      <c r="N45" s="1"/>
      <c r="O45" s="1"/>
      <c r="P45" s="1"/>
    </row>
    <row r="46" spans="1:16" ht="12.75" x14ac:dyDescent="0.2">
      <c r="A46" s="1"/>
      <c r="B46" s="8"/>
      <c r="C46" s="6"/>
      <c r="D46" s="9"/>
      <c r="E46" s="6"/>
      <c r="F46" s="6"/>
      <c r="G46" s="6"/>
      <c r="H46" s="6"/>
      <c r="I46" s="219"/>
      <c r="J46" s="219"/>
      <c r="K46" s="219"/>
      <c r="L46" s="219"/>
      <c r="M46" s="220"/>
      <c r="N46" s="220"/>
      <c r="O46" s="1"/>
      <c r="P46" s="1"/>
    </row>
    <row r="47" spans="1:16" ht="15.75" x14ac:dyDescent="0.25">
      <c r="A47" s="1"/>
      <c r="B47" s="8"/>
      <c r="C47" s="8"/>
      <c r="D47" s="7"/>
      <c r="E47" s="7"/>
      <c r="F47" s="7"/>
      <c r="G47" s="7"/>
      <c r="H47" s="7"/>
      <c r="I47" s="7"/>
      <c r="J47" s="7"/>
      <c r="K47" s="39"/>
      <c r="L47" s="40"/>
      <c r="M47" s="40"/>
      <c r="N47" s="41"/>
      <c r="O47" s="1"/>
      <c r="P47" s="1"/>
    </row>
    <row r="48" spans="1:16" x14ac:dyDescent="0.25">
      <c r="A48" s="1"/>
      <c r="B48" s="8"/>
      <c r="C48" s="6"/>
      <c r="D48" s="5"/>
      <c r="E48" s="6"/>
      <c r="F48" s="6"/>
      <c r="G48" s="6"/>
      <c r="H48" s="6"/>
      <c r="I48" s="6"/>
      <c r="J48" s="6"/>
      <c r="K48" s="41"/>
      <c r="L48" s="41"/>
      <c r="M48" s="41"/>
      <c r="N48" s="41"/>
      <c r="O48" s="1"/>
      <c r="P48" s="1"/>
    </row>
    <row r="49" spans="1:16" x14ac:dyDescent="0.25">
      <c r="A49" s="1"/>
      <c r="B49" s="6"/>
      <c r="C49" s="41"/>
      <c r="D49" s="43"/>
      <c r="E49" s="40"/>
      <c r="F49" s="40"/>
      <c r="G49" s="42"/>
      <c r="H49" s="42"/>
      <c r="I49" s="43"/>
      <c r="J49" s="43"/>
      <c r="K49" s="41"/>
      <c r="L49" s="41"/>
      <c r="M49" s="41"/>
      <c r="N49" s="41"/>
      <c r="O49" s="1"/>
      <c r="P49" s="1"/>
    </row>
    <row r="50" spans="1:16" x14ac:dyDescent="0.25">
      <c r="A50" s="1"/>
      <c r="E50" s="40"/>
      <c r="F50" s="40"/>
      <c r="G50" s="42"/>
      <c r="H50" s="42"/>
      <c r="O50" s="1"/>
      <c r="P50" s="1"/>
    </row>
    <row r="51" spans="1:16" x14ac:dyDescent="0.25">
      <c r="A51" s="1"/>
      <c r="E51" s="40"/>
      <c r="F51" s="40"/>
      <c r="G51" s="42"/>
      <c r="H51" s="42"/>
      <c r="O51" s="1"/>
      <c r="P51" s="1"/>
    </row>
    <row r="52" spans="1:16" x14ac:dyDescent="0.25">
      <c r="A52" s="1"/>
      <c r="O52" s="1"/>
      <c r="P52" s="1"/>
    </row>
    <row r="53" spans="1:16" x14ac:dyDescent="0.25">
      <c r="J53" s="50"/>
    </row>
  </sheetData>
  <mergeCells count="28">
    <mergeCell ref="A42:K42"/>
    <mergeCell ref="I44:J44"/>
    <mergeCell ref="M44:N44"/>
    <mergeCell ref="I46:J46"/>
    <mergeCell ref="K46:L46"/>
    <mergeCell ref="M46:N46"/>
    <mergeCell ref="A41:K41"/>
    <mergeCell ref="A8:B8"/>
    <mergeCell ref="A9:G9"/>
    <mergeCell ref="M9:O9"/>
    <mergeCell ref="L10:P10"/>
    <mergeCell ref="A11:A12"/>
    <mergeCell ref="B11:B12"/>
    <mergeCell ref="C11:C12"/>
    <mergeCell ref="D11:D12"/>
    <mergeCell ref="E11:K11"/>
    <mergeCell ref="L11:P11"/>
    <mergeCell ref="G36:K36"/>
    <mergeCell ref="A37:K37"/>
    <mergeCell ref="A38:K38"/>
    <mergeCell ref="A39:K39"/>
    <mergeCell ref="A40:K40"/>
    <mergeCell ref="A7:F7"/>
    <mergeCell ref="A2:P2"/>
    <mergeCell ref="A3:P3"/>
    <mergeCell ref="A4:P4"/>
    <mergeCell ref="A5:I5"/>
    <mergeCell ref="A6:I6"/>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61"/>
  <sheetViews>
    <sheetView tabSelected="1" topLeftCell="A37" workbookViewId="0">
      <selection activeCell="N10" sqref="N10:O10"/>
    </sheetView>
  </sheetViews>
  <sheetFormatPr defaultColWidth="11.42578125" defaultRowHeight="15" outlineLevelCol="1" x14ac:dyDescent="0.25"/>
  <cols>
    <col min="1" max="1" width="7.42578125" style="10" customWidth="1"/>
    <col min="2" max="2" width="33.42578125" style="4" customWidth="1"/>
    <col min="3" max="3" width="11.42578125" style="10" customWidth="1"/>
    <col min="4" max="4" width="11.42578125" style="11" customWidth="1"/>
    <col min="5" max="5" width="8.42578125" style="11" customWidth="1" outlineLevel="1"/>
    <col min="6" max="6" width="8.42578125" style="10" customWidth="1" outlineLevel="1"/>
    <col min="7" max="7" width="8" style="11" customWidth="1"/>
    <col min="8" max="9" width="7.42578125" style="11" customWidth="1"/>
    <col min="10" max="10" width="7.85546875" style="10" customWidth="1"/>
    <col min="11" max="11" width="9.28515625" style="10" customWidth="1" outlineLevel="1"/>
    <col min="12" max="12" width="11.42578125" style="10" customWidth="1"/>
    <col min="13" max="13" width="9.7109375" style="10" customWidth="1"/>
    <col min="14" max="14" width="9.42578125" style="10" customWidth="1"/>
    <col min="15" max="15" width="10.7109375" style="10" customWidth="1"/>
    <col min="16" max="16384" width="11.42578125" style="1"/>
  </cols>
  <sheetData>
    <row r="2" spans="1:15" ht="14.25" x14ac:dyDescent="0.2">
      <c r="A2" s="199" t="s">
        <v>57</v>
      </c>
      <c r="B2" s="199"/>
      <c r="C2" s="199"/>
      <c r="D2" s="199"/>
      <c r="E2" s="199"/>
      <c r="F2" s="199"/>
      <c r="G2" s="199"/>
      <c r="H2" s="199"/>
      <c r="I2" s="199"/>
      <c r="J2" s="199"/>
      <c r="K2" s="199"/>
      <c r="L2" s="199"/>
      <c r="M2" s="199"/>
      <c r="N2" s="199"/>
      <c r="O2" s="199"/>
    </row>
    <row r="3" spans="1:15" ht="14.25" x14ac:dyDescent="0.2">
      <c r="A3" s="199" t="s">
        <v>93</v>
      </c>
      <c r="B3" s="199"/>
      <c r="C3" s="199"/>
      <c r="D3" s="199"/>
      <c r="E3" s="199"/>
      <c r="F3" s="199"/>
      <c r="G3" s="199"/>
      <c r="H3" s="199"/>
      <c r="I3" s="199"/>
      <c r="J3" s="199"/>
      <c r="K3" s="199"/>
      <c r="L3" s="199"/>
      <c r="M3" s="199"/>
      <c r="N3" s="199"/>
      <c r="O3" s="199"/>
    </row>
    <row r="4" spans="1:15" x14ac:dyDescent="0.25">
      <c r="A4" s="200" t="s">
        <v>0</v>
      </c>
      <c r="B4" s="200"/>
      <c r="C4" s="200"/>
      <c r="D4" s="200"/>
      <c r="E4" s="200"/>
      <c r="F4" s="200"/>
      <c r="G4" s="200"/>
      <c r="H4" s="200"/>
      <c r="I4" s="200"/>
      <c r="J4" s="200"/>
      <c r="K4" s="200"/>
      <c r="L4" s="200"/>
      <c r="M4" s="200"/>
      <c r="N4" s="200"/>
      <c r="O4" s="200"/>
    </row>
    <row r="5" spans="1:15" x14ac:dyDescent="0.25">
      <c r="A5" s="201"/>
      <c r="B5" s="201"/>
      <c r="C5" s="201"/>
      <c r="D5" s="201"/>
      <c r="E5" s="201"/>
      <c r="F5" s="201"/>
      <c r="G5" s="201"/>
      <c r="H5" s="201"/>
      <c r="I5" s="12"/>
      <c r="J5" s="12"/>
      <c r="K5" s="12"/>
      <c r="L5" s="12"/>
      <c r="M5" s="12"/>
      <c r="N5" s="12"/>
      <c r="O5" s="12"/>
    </row>
    <row r="6" spans="1:15" s="82" customFormat="1" ht="12.95" customHeight="1" x14ac:dyDescent="0.2">
      <c r="A6" s="189" t="s">
        <v>106</v>
      </c>
      <c r="B6" s="189"/>
      <c r="C6" s="189"/>
      <c r="D6" s="189"/>
      <c r="E6" s="189"/>
      <c r="F6" s="189"/>
      <c r="G6" s="189"/>
      <c r="H6" s="189"/>
      <c r="I6" s="189"/>
      <c r="J6" s="189"/>
      <c r="K6" s="189"/>
      <c r="L6" s="189"/>
      <c r="M6" s="189"/>
      <c r="N6" s="189"/>
      <c r="O6" s="189"/>
    </row>
    <row r="7" spans="1:15" s="82" customFormat="1" x14ac:dyDescent="0.2">
      <c r="A7" s="185" t="s">
        <v>107</v>
      </c>
      <c r="B7" s="185"/>
      <c r="C7" s="185"/>
      <c r="D7" s="185"/>
      <c r="E7" s="185"/>
      <c r="F7" s="185"/>
      <c r="G7" s="185"/>
      <c r="H7" s="185"/>
      <c r="I7" s="185"/>
      <c r="J7" s="185"/>
      <c r="K7" s="185"/>
      <c r="L7" s="185"/>
      <c r="M7" s="185"/>
      <c r="N7" s="185"/>
      <c r="O7" s="185"/>
    </row>
    <row r="8" spans="1:15" s="82" customFormat="1" x14ac:dyDescent="0.2">
      <c r="A8" s="186" t="s">
        <v>105</v>
      </c>
      <c r="B8" s="187"/>
      <c r="C8" s="187"/>
      <c r="D8" s="187"/>
      <c r="E8" s="187"/>
      <c r="F8" s="187"/>
      <c r="G8" s="187"/>
      <c r="H8" s="187"/>
      <c r="I8" s="187"/>
      <c r="J8" s="187"/>
      <c r="K8" s="187"/>
      <c r="L8" s="187"/>
      <c r="M8" s="187"/>
      <c r="N8" s="187"/>
      <c r="O8" s="187"/>
    </row>
    <row r="9" spans="1:15" s="82" customFormat="1" x14ac:dyDescent="0.2">
      <c r="A9" s="187" t="s">
        <v>139</v>
      </c>
      <c r="B9" s="187"/>
      <c r="C9" s="187"/>
      <c r="D9" s="187"/>
      <c r="E9" s="187"/>
      <c r="F9" s="187"/>
      <c r="G9" s="187"/>
      <c r="H9" s="187"/>
      <c r="I9" s="187"/>
      <c r="J9" s="187"/>
      <c r="K9" s="187"/>
      <c r="L9" s="187"/>
      <c r="M9" s="187"/>
      <c r="N9" s="187"/>
      <c r="O9" s="187"/>
    </row>
    <row r="10" spans="1:15" customFormat="1" x14ac:dyDescent="0.25">
      <c r="A10" s="10" t="s">
        <v>94</v>
      </c>
      <c r="B10" s="10"/>
      <c r="C10" s="81"/>
      <c r="D10" s="10"/>
      <c r="E10" s="11"/>
      <c r="F10" s="10"/>
      <c r="G10" s="10"/>
      <c r="H10" s="11"/>
      <c r="I10" s="11"/>
      <c r="J10" s="10"/>
      <c r="K10" s="10"/>
      <c r="L10" s="10" t="s">
        <v>60</v>
      </c>
      <c r="M10" s="10"/>
      <c r="N10" s="221"/>
      <c r="O10" s="221"/>
    </row>
    <row r="11" spans="1:15" s="14" customFormat="1" ht="8.1" customHeight="1" x14ac:dyDescent="0.2">
      <c r="A11" s="204"/>
      <c r="B11" s="204"/>
      <c r="C11" s="204"/>
      <c r="D11" s="204"/>
      <c r="E11" s="204"/>
      <c r="F11" s="204"/>
      <c r="G11" s="204"/>
      <c r="H11" s="4"/>
      <c r="I11" s="13"/>
      <c r="J11" s="13"/>
      <c r="K11" s="13"/>
      <c r="L11" s="205"/>
      <c r="M11" s="205"/>
      <c r="N11" s="205"/>
      <c r="O11" s="16"/>
    </row>
    <row r="12" spans="1:15" s="19" customFormat="1" ht="12.75" customHeight="1" x14ac:dyDescent="0.2">
      <c r="A12" s="207" t="s">
        <v>1</v>
      </c>
      <c r="B12" s="208" t="s">
        <v>2</v>
      </c>
      <c r="C12" s="207" t="s">
        <v>3</v>
      </c>
      <c r="D12" s="209" t="s">
        <v>4</v>
      </c>
      <c r="E12" s="209" t="s">
        <v>5</v>
      </c>
      <c r="F12" s="209"/>
      <c r="G12" s="209"/>
      <c r="H12" s="209"/>
      <c r="I12" s="209"/>
      <c r="J12" s="209"/>
      <c r="K12" s="210" t="s">
        <v>6</v>
      </c>
      <c r="L12" s="210"/>
      <c r="M12" s="210"/>
      <c r="N12" s="210"/>
      <c r="O12" s="210"/>
    </row>
    <row r="13" spans="1:15" s="22" customFormat="1" ht="108.75" customHeight="1" x14ac:dyDescent="0.2">
      <c r="A13" s="207"/>
      <c r="B13" s="208"/>
      <c r="C13" s="207"/>
      <c r="D13" s="209"/>
      <c r="E13" s="20" t="s">
        <v>7</v>
      </c>
      <c r="F13" s="20" t="s">
        <v>23</v>
      </c>
      <c r="G13" s="21" t="s">
        <v>24</v>
      </c>
      <c r="H13" s="21" t="s">
        <v>25</v>
      </c>
      <c r="I13" s="21" t="s">
        <v>26</v>
      </c>
      <c r="J13" s="21" t="s">
        <v>27</v>
      </c>
      <c r="K13" s="21" t="s">
        <v>8</v>
      </c>
      <c r="L13" s="21" t="s">
        <v>24</v>
      </c>
      <c r="M13" s="21" t="s">
        <v>25</v>
      </c>
      <c r="N13" s="21" t="s">
        <v>26</v>
      </c>
      <c r="O13" s="21" t="s">
        <v>27</v>
      </c>
    </row>
    <row r="14" spans="1:15" s="26" customFormat="1" ht="17.25" customHeight="1" x14ac:dyDescent="0.2">
      <c r="A14" s="23"/>
      <c r="B14" s="23">
        <v>2</v>
      </c>
      <c r="C14" s="24">
        <v>3</v>
      </c>
      <c r="D14" s="25">
        <v>4</v>
      </c>
      <c r="E14" s="25">
        <v>5</v>
      </c>
      <c r="F14" s="25">
        <v>6</v>
      </c>
      <c r="G14" s="25">
        <v>7</v>
      </c>
      <c r="H14" s="25">
        <v>8</v>
      </c>
      <c r="I14" s="25">
        <v>9</v>
      </c>
      <c r="J14" s="25">
        <v>10</v>
      </c>
      <c r="K14" s="25">
        <v>11</v>
      </c>
      <c r="L14" s="25">
        <v>12</v>
      </c>
      <c r="M14" s="25">
        <v>13</v>
      </c>
      <c r="N14" s="25">
        <v>14</v>
      </c>
      <c r="O14" s="25">
        <v>15</v>
      </c>
    </row>
    <row r="15" spans="1:15" s="26" customFormat="1" ht="15" customHeight="1" x14ac:dyDescent="0.2">
      <c r="A15" s="83"/>
      <c r="B15" s="84" t="s">
        <v>58</v>
      </c>
      <c r="C15" s="85"/>
      <c r="D15" s="86"/>
      <c r="E15" s="25"/>
      <c r="F15" s="25"/>
      <c r="G15" s="25"/>
      <c r="H15" s="25"/>
      <c r="I15" s="25"/>
      <c r="J15" s="25"/>
      <c r="K15" s="25"/>
      <c r="L15" s="25"/>
      <c r="M15" s="25"/>
      <c r="N15" s="25"/>
      <c r="O15" s="25"/>
    </row>
    <row r="16" spans="1:15" s="27" customFormat="1" ht="25.5" x14ac:dyDescent="0.2">
      <c r="A16" s="87">
        <v>1</v>
      </c>
      <c r="B16" s="144" t="s">
        <v>109</v>
      </c>
      <c r="C16" s="53" t="s">
        <v>9</v>
      </c>
      <c r="D16" s="145">
        <v>16</v>
      </c>
      <c r="E16" s="143"/>
      <c r="F16" s="57"/>
      <c r="G16" s="59"/>
      <c r="H16" s="60"/>
      <c r="I16" s="59"/>
      <c r="J16" s="61"/>
      <c r="K16" s="58"/>
      <c r="L16" s="59"/>
      <c r="M16" s="54"/>
      <c r="N16" s="59"/>
      <c r="O16" s="61"/>
    </row>
    <row r="17" spans="1:18" s="27" customFormat="1" ht="63.75" x14ac:dyDescent="0.2">
      <c r="A17" s="87">
        <v>2</v>
      </c>
      <c r="B17" s="146" t="s">
        <v>110</v>
      </c>
      <c r="C17" s="53" t="s">
        <v>17</v>
      </c>
      <c r="D17" s="147">
        <v>16</v>
      </c>
      <c r="E17" s="143"/>
      <c r="F17" s="57"/>
      <c r="G17" s="59"/>
      <c r="H17" s="60"/>
      <c r="I17" s="59"/>
      <c r="J17" s="61"/>
      <c r="K17" s="58"/>
      <c r="L17" s="59"/>
      <c r="M17" s="54"/>
      <c r="N17" s="59"/>
      <c r="O17" s="61"/>
    </row>
    <row r="18" spans="1:18" s="27" customFormat="1" ht="25.5" x14ac:dyDescent="0.2">
      <c r="A18" s="87">
        <v>3</v>
      </c>
      <c r="B18" s="146" t="s">
        <v>111</v>
      </c>
      <c r="C18" s="53" t="s">
        <v>17</v>
      </c>
      <c r="D18" s="147">
        <v>2</v>
      </c>
      <c r="E18" s="143"/>
      <c r="F18" s="57"/>
      <c r="G18" s="59"/>
      <c r="H18" s="60"/>
      <c r="I18" s="59"/>
      <c r="J18" s="61"/>
      <c r="K18" s="58"/>
      <c r="L18" s="59"/>
      <c r="M18" s="54"/>
      <c r="N18" s="59"/>
      <c r="O18" s="61"/>
      <c r="Q18" s="155"/>
      <c r="R18" s="155"/>
    </row>
    <row r="19" spans="1:18" s="27" customFormat="1" ht="38.25" x14ac:dyDescent="0.2">
      <c r="A19" s="87">
        <v>4</v>
      </c>
      <c r="B19" s="162" t="s">
        <v>112</v>
      </c>
      <c r="C19" s="153" t="s">
        <v>17</v>
      </c>
      <c r="D19" s="154">
        <v>14</v>
      </c>
      <c r="E19" s="143"/>
      <c r="F19" s="57"/>
      <c r="G19" s="59"/>
      <c r="H19" s="60"/>
      <c r="I19" s="59"/>
      <c r="J19" s="61"/>
      <c r="K19" s="58"/>
      <c r="L19" s="59"/>
      <c r="M19" s="54"/>
      <c r="N19" s="59"/>
      <c r="O19" s="61"/>
    </row>
    <row r="20" spans="1:18" s="27" customFormat="1" ht="63.75" x14ac:dyDescent="0.2">
      <c r="A20" s="87">
        <v>5</v>
      </c>
      <c r="B20" s="163" t="s">
        <v>113</v>
      </c>
      <c r="C20" s="164" t="s">
        <v>17</v>
      </c>
      <c r="D20" s="165">
        <v>1</v>
      </c>
      <c r="E20" s="143"/>
      <c r="F20" s="57"/>
      <c r="G20" s="59"/>
      <c r="H20" s="60"/>
      <c r="I20" s="59"/>
      <c r="J20" s="61"/>
      <c r="K20" s="58"/>
      <c r="L20" s="59"/>
      <c r="M20" s="54"/>
      <c r="N20" s="59"/>
      <c r="O20" s="61"/>
    </row>
    <row r="21" spans="1:18" s="27" customFormat="1" ht="38.25" x14ac:dyDescent="0.2">
      <c r="A21" s="87">
        <v>6</v>
      </c>
      <c r="B21" s="166" t="s">
        <v>114</v>
      </c>
      <c r="C21" s="87" t="s">
        <v>10</v>
      </c>
      <c r="D21" s="87">
        <v>2</v>
      </c>
      <c r="E21" s="143"/>
      <c r="F21" s="57"/>
      <c r="G21" s="59"/>
      <c r="H21" s="60"/>
      <c r="I21" s="59"/>
      <c r="J21" s="61"/>
      <c r="K21" s="58"/>
      <c r="L21" s="59"/>
      <c r="M21" s="54"/>
      <c r="N21" s="59"/>
      <c r="O21" s="61"/>
      <c r="Q21" s="155"/>
      <c r="R21" s="155"/>
    </row>
    <row r="22" spans="1:18" s="27" customFormat="1" ht="12.75" x14ac:dyDescent="0.2">
      <c r="A22" s="87">
        <v>7</v>
      </c>
      <c r="B22" s="150" t="s">
        <v>115</v>
      </c>
      <c r="C22" s="53" t="s">
        <v>102</v>
      </c>
      <c r="D22" s="151">
        <v>150</v>
      </c>
      <c r="E22" s="143"/>
      <c r="F22" s="57"/>
      <c r="G22" s="59"/>
      <c r="H22" s="60"/>
      <c r="I22" s="59"/>
      <c r="J22" s="61"/>
      <c r="K22" s="58"/>
      <c r="L22" s="59"/>
      <c r="M22" s="54"/>
      <c r="N22" s="59"/>
      <c r="O22" s="61"/>
    </row>
    <row r="23" spans="1:18" s="27" customFormat="1" ht="25.5" x14ac:dyDescent="0.2">
      <c r="A23" s="87">
        <v>8</v>
      </c>
      <c r="B23" s="166" t="s">
        <v>134</v>
      </c>
      <c r="C23" s="87" t="s">
        <v>9</v>
      </c>
      <c r="D23" s="87">
        <v>1</v>
      </c>
      <c r="E23" s="143"/>
      <c r="F23" s="57"/>
      <c r="G23" s="59"/>
      <c r="H23" s="60"/>
      <c r="I23" s="59"/>
      <c r="J23" s="61"/>
      <c r="K23" s="58"/>
      <c r="L23" s="59"/>
      <c r="M23" s="54"/>
      <c r="N23" s="59"/>
      <c r="O23" s="61"/>
    </row>
    <row r="24" spans="1:18" s="27" customFormat="1" ht="25.5" x14ac:dyDescent="0.2">
      <c r="A24" s="87">
        <v>9</v>
      </c>
      <c r="B24" s="163" t="s">
        <v>116</v>
      </c>
      <c r="C24" s="164" t="s">
        <v>9</v>
      </c>
      <c r="D24" s="165">
        <v>1</v>
      </c>
      <c r="E24" s="143"/>
      <c r="F24" s="57"/>
      <c r="G24" s="59"/>
      <c r="H24" s="60"/>
      <c r="I24" s="59"/>
      <c r="J24" s="61"/>
      <c r="K24" s="58"/>
      <c r="L24" s="59"/>
      <c r="M24" s="54"/>
      <c r="N24" s="59"/>
      <c r="O24" s="61"/>
    </row>
    <row r="25" spans="1:18" s="27" customFormat="1" ht="12.75" x14ac:dyDescent="0.2">
      <c r="A25" s="87">
        <v>10</v>
      </c>
      <c r="B25" s="163" t="s">
        <v>117</v>
      </c>
      <c r="C25" s="164" t="s">
        <v>9</v>
      </c>
      <c r="D25" s="165">
        <v>1</v>
      </c>
      <c r="E25" s="143"/>
      <c r="F25" s="57"/>
      <c r="G25" s="59"/>
      <c r="H25" s="60"/>
      <c r="I25" s="59"/>
      <c r="J25" s="61"/>
      <c r="K25" s="58"/>
      <c r="L25" s="59"/>
      <c r="M25" s="54"/>
      <c r="N25" s="59"/>
      <c r="O25" s="61"/>
    </row>
    <row r="26" spans="1:18" s="27" customFormat="1" ht="25.5" x14ac:dyDescent="0.2">
      <c r="A26" s="87">
        <v>11</v>
      </c>
      <c r="B26" s="163" t="s">
        <v>118</v>
      </c>
      <c r="C26" s="164" t="s">
        <v>9</v>
      </c>
      <c r="D26" s="165">
        <v>1</v>
      </c>
      <c r="E26" s="143"/>
      <c r="F26" s="57"/>
      <c r="G26" s="59"/>
      <c r="H26" s="60"/>
      <c r="I26" s="59"/>
      <c r="J26" s="61"/>
      <c r="K26" s="58"/>
      <c r="L26" s="59"/>
      <c r="M26" s="54"/>
      <c r="N26" s="59"/>
      <c r="O26" s="61"/>
    </row>
    <row r="27" spans="1:18" s="27" customFormat="1" ht="12.75" x14ac:dyDescent="0.2">
      <c r="A27" s="87">
        <v>12</v>
      </c>
      <c r="B27" s="163" t="s">
        <v>119</v>
      </c>
      <c r="C27" s="164" t="s">
        <v>9</v>
      </c>
      <c r="D27" s="165">
        <v>2</v>
      </c>
      <c r="E27" s="143"/>
      <c r="F27" s="57"/>
      <c r="G27" s="59"/>
      <c r="H27" s="60"/>
      <c r="I27" s="59"/>
      <c r="J27" s="61"/>
      <c r="K27" s="58"/>
      <c r="L27" s="59"/>
      <c r="M27" s="54"/>
      <c r="N27" s="59"/>
      <c r="O27" s="61"/>
    </row>
    <row r="28" spans="1:18" s="27" customFormat="1" ht="12.75" x14ac:dyDescent="0.2">
      <c r="A28" s="87">
        <v>13</v>
      </c>
      <c r="B28" s="163" t="s">
        <v>120</v>
      </c>
      <c r="C28" s="164" t="s">
        <v>9</v>
      </c>
      <c r="D28" s="165">
        <v>2</v>
      </c>
      <c r="E28" s="143"/>
      <c r="F28" s="57"/>
      <c r="G28" s="59"/>
      <c r="H28" s="60"/>
      <c r="I28" s="59"/>
      <c r="J28" s="61"/>
      <c r="K28" s="58"/>
      <c r="L28" s="59"/>
      <c r="M28" s="54"/>
      <c r="N28" s="59"/>
      <c r="O28" s="61"/>
    </row>
    <row r="29" spans="1:18" s="27" customFormat="1" ht="89.25" x14ac:dyDescent="0.2">
      <c r="A29" s="87">
        <v>14</v>
      </c>
      <c r="B29" s="163" t="s">
        <v>121</v>
      </c>
      <c r="C29" s="164" t="s">
        <v>17</v>
      </c>
      <c r="D29" s="165">
        <v>1</v>
      </c>
      <c r="E29" s="143"/>
      <c r="F29" s="57"/>
      <c r="G29" s="59"/>
      <c r="H29" s="60"/>
      <c r="I29" s="59"/>
      <c r="J29" s="61"/>
      <c r="K29" s="58"/>
      <c r="L29" s="59"/>
      <c r="M29" s="54"/>
      <c r="N29" s="59"/>
      <c r="O29" s="61"/>
    </row>
    <row r="30" spans="1:18" s="27" customFormat="1" ht="12.75" x14ac:dyDescent="0.2">
      <c r="A30" s="87">
        <v>15</v>
      </c>
      <c r="B30" s="167" t="s">
        <v>122</v>
      </c>
      <c r="C30" s="168" t="s">
        <v>9</v>
      </c>
      <c r="D30" s="169">
        <v>2</v>
      </c>
      <c r="E30" s="143"/>
      <c r="F30" s="57"/>
      <c r="G30" s="59"/>
      <c r="H30" s="60"/>
      <c r="I30" s="59"/>
      <c r="J30" s="61"/>
      <c r="K30" s="58"/>
      <c r="L30" s="59"/>
      <c r="M30" s="54"/>
      <c r="N30" s="59"/>
      <c r="O30" s="61"/>
    </row>
    <row r="31" spans="1:18" s="27" customFormat="1" ht="12.75" x14ac:dyDescent="0.2">
      <c r="A31" s="87">
        <v>16</v>
      </c>
      <c r="B31" s="148" t="s">
        <v>95</v>
      </c>
      <c r="C31" s="53" t="s">
        <v>9</v>
      </c>
      <c r="D31" s="147">
        <v>5</v>
      </c>
      <c r="E31" s="143"/>
      <c r="F31" s="57"/>
      <c r="G31" s="59"/>
      <c r="H31" s="60"/>
      <c r="I31" s="59"/>
      <c r="J31" s="61"/>
      <c r="K31" s="58"/>
      <c r="L31" s="59"/>
      <c r="M31" s="54"/>
      <c r="N31" s="59"/>
      <c r="O31" s="61"/>
    </row>
    <row r="32" spans="1:18" s="27" customFormat="1" ht="12.75" x14ac:dyDescent="0.2">
      <c r="A32" s="87">
        <v>17</v>
      </c>
      <c r="B32" s="148" t="s">
        <v>123</v>
      </c>
      <c r="C32" s="53" t="s">
        <v>9</v>
      </c>
      <c r="D32" s="147">
        <v>16</v>
      </c>
      <c r="E32" s="143"/>
      <c r="F32" s="57"/>
      <c r="G32" s="59"/>
      <c r="H32" s="60"/>
      <c r="I32" s="59"/>
      <c r="J32" s="61"/>
      <c r="K32" s="58"/>
      <c r="L32" s="59"/>
      <c r="M32" s="54"/>
      <c r="N32" s="59"/>
      <c r="O32" s="61"/>
    </row>
    <row r="33" spans="1:15" s="27" customFormat="1" ht="12.75" x14ac:dyDescent="0.2">
      <c r="A33" s="87">
        <v>18</v>
      </c>
      <c r="B33" s="148" t="s">
        <v>124</v>
      </c>
      <c r="C33" s="53" t="s">
        <v>9</v>
      </c>
      <c r="D33" s="147">
        <v>4</v>
      </c>
      <c r="E33" s="143"/>
      <c r="F33" s="57"/>
      <c r="G33" s="59"/>
      <c r="H33" s="60"/>
      <c r="I33" s="59"/>
      <c r="J33" s="61"/>
      <c r="K33" s="58"/>
      <c r="L33" s="59"/>
      <c r="M33" s="54"/>
      <c r="N33" s="59"/>
      <c r="O33" s="61"/>
    </row>
    <row r="34" spans="1:15" s="27" customFormat="1" ht="12.75" x14ac:dyDescent="0.2">
      <c r="A34" s="87">
        <v>19</v>
      </c>
      <c r="B34" s="148" t="s">
        <v>125</v>
      </c>
      <c r="C34" s="53" t="s">
        <v>9</v>
      </c>
      <c r="D34" s="147">
        <v>3</v>
      </c>
      <c r="E34" s="143"/>
      <c r="F34" s="57"/>
      <c r="G34" s="59"/>
      <c r="H34" s="60"/>
      <c r="I34" s="59"/>
      <c r="J34" s="61"/>
      <c r="K34" s="58"/>
      <c r="L34" s="59"/>
      <c r="M34" s="54"/>
      <c r="N34" s="59"/>
      <c r="O34" s="61"/>
    </row>
    <row r="35" spans="1:15" s="27" customFormat="1" ht="12.75" x14ac:dyDescent="0.2">
      <c r="A35" s="87">
        <v>20</v>
      </c>
      <c r="B35" s="148" t="s">
        <v>96</v>
      </c>
      <c r="C35" s="53" t="s">
        <v>9</v>
      </c>
      <c r="D35" s="147">
        <v>2</v>
      </c>
      <c r="E35" s="143"/>
      <c r="F35" s="57"/>
      <c r="G35" s="59"/>
      <c r="H35" s="60"/>
      <c r="I35" s="59"/>
      <c r="J35" s="61"/>
      <c r="K35" s="58"/>
      <c r="L35" s="59"/>
      <c r="M35" s="54"/>
      <c r="N35" s="59"/>
      <c r="O35" s="61"/>
    </row>
    <row r="36" spans="1:15" s="27" customFormat="1" ht="12.75" x14ac:dyDescent="0.2">
      <c r="A36" s="87">
        <v>21</v>
      </c>
      <c r="B36" s="152" t="s">
        <v>97</v>
      </c>
      <c r="C36" s="153" t="s">
        <v>18</v>
      </c>
      <c r="D36" s="170">
        <v>40</v>
      </c>
      <c r="E36" s="143"/>
      <c r="F36" s="57"/>
      <c r="G36" s="59"/>
      <c r="H36" s="60"/>
      <c r="I36" s="59"/>
      <c r="J36" s="61"/>
      <c r="K36" s="58"/>
      <c r="L36" s="59"/>
      <c r="M36" s="54"/>
      <c r="N36" s="59"/>
      <c r="O36" s="61"/>
    </row>
    <row r="37" spans="1:15" s="27" customFormat="1" ht="12.75" x14ac:dyDescent="0.2">
      <c r="A37" s="87">
        <v>22</v>
      </c>
      <c r="B37" s="163" t="s">
        <v>126</v>
      </c>
      <c r="C37" s="164" t="s">
        <v>18</v>
      </c>
      <c r="D37" s="171">
        <v>110</v>
      </c>
      <c r="E37" s="143"/>
      <c r="F37" s="57"/>
      <c r="G37" s="59"/>
      <c r="H37" s="60"/>
      <c r="I37" s="59"/>
      <c r="J37" s="61"/>
      <c r="K37" s="58"/>
      <c r="L37" s="59"/>
      <c r="M37" s="54"/>
      <c r="N37" s="59"/>
      <c r="O37" s="61"/>
    </row>
    <row r="38" spans="1:15" s="27" customFormat="1" ht="25.5" x14ac:dyDescent="0.2">
      <c r="A38" s="87">
        <v>23</v>
      </c>
      <c r="B38" s="163" t="s">
        <v>127</v>
      </c>
      <c r="C38" s="164" t="s">
        <v>17</v>
      </c>
      <c r="D38" s="165">
        <v>1</v>
      </c>
      <c r="E38" s="143"/>
      <c r="F38" s="57"/>
      <c r="G38" s="59"/>
      <c r="H38" s="60"/>
      <c r="I38" s="59"/>
      <c r="J38" s="61"/>
      <c r="K38" s="58"/>
      <c r="L38" s="59"/>
      <c r="M38" s="54"/>
      <c r="N38" s="59"/>
      <c r="O38" s="61"/>
    </row>
    <row r="39" spans="1:15" s="27" customFormat="1" ht="38.25" x14ac:dyDescent="0.2">
      <c r="A39" s="87">
        <v>24</v>
      </c>
      <c r="B39" s="172" t="s">
        <v>128</v>
      </c>
      <c r="C39" s="87" t="s">
        <v>48</v>
      </c>
      <c r="D39" s="87">
        <v>15</v>
      </c>
      <c r="E39" s="143"/>
      <c r="F39" s="57"/>
      <c r="G39" s="59"/>
      <c r="H39" s="60"/>
      <c r="I39" s="59"/>
      <c r="J39" s="61"/>
      <c r="K39" s="58"/>
      <c r="L39" s="59"/>
      <c r="M39" s="54"/>
      <c r="N39" s="59"/>
      <c r="O39" s="61"/>
    </row>
    <row r="40" spans="1:15" s="27" customFormat="1" ht="25.5" x14ac:dyDescent="0.2">
      <c r="A40" s="87">
        <v>25</v>
      </c>
      <c r="B40" s="163" t="s">
        <v>129</v>
      </c>
      <c r="C40" s="164" t="s">
        <v>17</v>
      </c>
      <c r="D40" s="165">
        <v>1</v>
      </c>
      <c r="E40" s="143"/>
      <c r="F40" s="57"/>
      <c r="G40" s="59"/>
      <c r="H40" s="60"/>
      <c r="I40" s="59"/>
      <c r="J40" s="61"/>
      <c r="K40" s="58"/>
      <c r="L40" s="59"/>
      <c r="M40" s="54"/>
      <c r="N40" s="59"/>
      <c r="O40" s="61"/>
    </row>
    <row r="41" spans="1:15" s="27" customFormat="1" ht="12.75" x14ac:dyDescent="0.2">
      <c r="A41" s="87">
        <v>26</v>
      </c>
      <c r="B41" s="173" t="s">
        <v>98</v>
      </c>
      <c r="C41" s="164" t="s">
        <v>17</v>
      </c>
      <c r="D41" s="165">
        <v>1</v>
      </c>
      <c r="E41" s="143"/>
      <c r="F41" s="57"/>
      <c r="G41" s="59"/>
      <c r="H41" s="60"/>
      <c r="I41" s="59"/>
      <c r="J41" s="61"/>
      <c r="K41" s="58"/>
      <c r="L41" s="59"/>
      <c r="M41" s="54"/>
      <c r="N41" s="59"/>
      <c r="O41" s="61"/>
    </row>
    <row r="42" spans="1:15" s="27" customFormat="1" ht="38.25" x14ac:dyDescent="0.2">
      <c r="A42" s="87">
        <v>27</v>
      </c>
      <c r="B42" s="173" t="s">
        <v>130</v>
      </c>
      <c r="C42" s="164" t="s">
        <v>18</v>
      </c>
      <c r="D42" s="165">
        <f>D36</f>
        <v>40</v>
      </c>
      <c r="E42" s="143"/>
      <c r="F42" s="57"/>
      <c r="G42" s="59"/>
      <c r="H42" s="60"/>
      <c r="I42" s="59"/>
      <c r="J42" s="61"/>
      <c r="K42" s="58"/>
      <c r="L42" s="59"/>
      <c r="M42" s="54"/>
      <c r="N42" s="59"/>
      <c r="O42" s="61"/>
    </row>
    <row r="43" spans="1:15" s="27" customFormat="1" ht="38.25" x14ac:dyDescent="0.2">
      <c r="A43" s="87">
        <v>28</v>
      </c>
      <c r="B43" s="173" t="s">
        <v>131</v>
      </c>
      <c r="C43" s="164" t="s">
        <v>18</v>
      </c>
      <c r="D43" s="171">
        <f>D37</f>
        <v>110</v>
      </c>
      <c r="E43" s="143"/>
      <c r="F43" s="57"/>
      <c r="G43" s="59"/>
      <c r="H43" s="60"/>
      <c r="I43" s="59"/>
      <c r="J43" s="61"/>
      <c r="K43" s="58"/>
      <c r="L43" s="59"/>
      <c r="M43" s="54"/>
      <c r="N43" s="59"/>
      <c r="O43" s="61"/>
    </row>
    <row r="44" spans="1:15" s="27" customFormat="1" ht="38.25" x14ac:dyDescent="0.2">
      <c r="A44" s="87">
        <v>29</v>
      </c>
      <c r="B44" s="174" t="s">
        <v>132</v>
      </c>
      <c r="C44" s="168" t="s">
        <v>18</v>
      </c>
      <c r="D44" s="175">
        <f>D39</f>
        <v>15</v>
      </c>
      <c r="E44" s="143"/>
      <c r="F44" s="57"/>
      <c r="G44" s="59"/>
      <c r="H44" s="60"/>
      <c r="I44" s="59"/>
      <c r="J44" s="61"/>
      <c r="K44" s="58"/>
      <c r="L44" s="59"/>
      <c r="M44" s="54"/>
      <c r="N44" s="59"/>
      <c r="O44" s="61"/>
    </row>
    <row r="45" spans="1:15" s="27" customFormat="1" ht="38.25" x14ac:dyDescent="0.2">
      <c r="A45" s="87">
        <v>30</v>
      </c>
      <c r="B45" s="173" t="s">
        <v>91</v>
      </c>
      <c r="C45" s="164" t="s">
        <v>17</v>
      </c>
      <c r="D45" s="171">
        <v>1</v>
      </c>
      <c r="E45" s="143"/>
      <c r="F45" s="57"/>
      <c r="G45" s="59"/>
      <c r="H45" s="60"/>
      <c r="I45" s="59"/>
      <c r="J45" s="61"/>
      <c r="K45" s="58"/>
      <c r="L45" s="59"/>
      <c r="M45" s="54"/>
      <c r="N45" s="59"/>
      <c r="O45" s="61"/>
    </row>
    <row r="46" spans="1:15" s="27" customFormat="1" ht="25.5" x14ac:dyDescent="0.2">
      <c r="A46" s="87">
        <v>31</v>
      </c>
      <c r="B46" s="146" t="s">
        <v>99</v>
      </c>
      <c r="C46" s="53" t="s">
        <v>100</v>
      </c>
      <c r="D46" s="149">
        <v>15</v>
      </c>
      <c r="E46" s="143"/>
      <c r="F46" s="57"/>
      <c r="G46" s="59"/>
      <c r="H46" s="60"/>
      <c r="I46" s="59"/>
      <c r="J46" s="61"/>
      <c r="K46" s="58"/>
      <c r="L46" s="59"/>
      <c r="M46" s="54"/>
      <c r="N46" s="59"/>
      <c r="O46" s="61"/>
    </row>
    <row r="47" spans="1:15" s="27" customFormat="1" ht="38.25" x14ac:dyDescent="0.2">
      <c r="A47" s="87">
        <v>32</v>
      </c>
      <c r="B47" s="146" t="s">
        <v>133</v>
      </c>
      <c r="C47" s="53" t="s">
        <v>17</v>
      </c>
      <c r="D47" s="147">
        <v>1</v>
      </c>
      <c r="E47" s="143"/>
      <c r="F47" s="57"/>
      <c r="G47" s="59"/>
      <c r="H47" s="60"/>
      <c r="I47" s="59"/>
      <c r="J47" s="61"/>
      <c r="K47" s="58"/>
      <c r="L47" s="59"/>
      <c r="M47" s="54"/>
      <c r="N47" s="59"/>
      <c r="O47" s="61"/>
    </row>
    <row r="48" spans="1:15" s="27" customFormat="1" ht="38.25" x14ac:dyDescent="0.2">
      <c r="A48" s="156">
        <v>33</v>
      </c>
      <c r="B48" s="146" t="s">
        <v>101</v>
      </c>
      <c r="C48" s="53" t="s">
        <v>17</v>
      </c>
      <c r="D48" s="147">
        <v>1</v>
      </c>
      <c r="E48" s="143"/>
      <c r="F48" s="57"/>
      <c r="G48" s="59"/>
      <c r="H48" s="60"/>
      <c r="I48" s="59"/>
      <c r="J48" s="61"/>
      <c r="K48" s="58"/>
      <c r="L48" s="59"/>
      <c r="M48" s="54"/>
      <c r="N48" s="59"/>
      <c r="O48" s="61"/>
    </row>
    <row r="49" spans="1:15" s="27" customFormat="1" ht="25.5" x14ac:dyDescent="0.2">
      <c r="A49" s="87">
        <v>34</v>
      </c>
      <c r="B49" s="152" t="s">
        <v>103</v>
      </c>
      <c r="C49" s="153" t="s">
        <v>17</v>
      </c>
      <c r="D49" s="176">
        <v>1</v>
      </c>
      <c r="E49" s="143"/>
      <c r="F49" s="57"/>
      <c r="G49" s="59"/>
      <c r="H49" s="60"/>
      <c r="I49" s="59"/>
      <c r="J49" s="61"/>
      <c r="K49" s="58"/>
      <c r="L49" s="59"/>
      <c r="M49" s="54"/>
      <c r="N49" s="59"/>
      <c r="O49" s="61"/>
    </row>
    <row r="50" spans="1:15" s="27" customFormat="1" ht="12.75" x14ac:dyDescent="0.2">
      <c r="A50" s="87">
        <v>35</v>
      </c>
      <c r="B50" s="163" t="s">
        <v>11</v>
      </c>
      <c r="C50" s="164" t="s">
        <v>17</v>
      </c>
      <c r="D50" s="177">
        <v>1</v>
      </c>
      <c r="E50" s="143"/>
      <c r="F50" s="57"/>
      <c r="G50" s="59"/>
      <c r="H50" s="60"/>
      <c r="I50" s="59"/>
      <c r="J50" s="61"/>
      <c r="K50" s="58"/>
      <c r="L50" s="59"/>
      <c r="M50" s="54"/>
      <c r="N50" s="59"/>
      <c r="O50" s="61"/>
    </row>
    <row r="51" spans="1:15" s="27" customFormat="1" ht="25.5" x14ac:dyDescent="0.2">
      <c r="A51" s="87">
        <v>36</v>
      </c>
      <c r="B51" s="163" t="s">
        <v>16</v>
      </c>
      <c r="C51" s="164" t="s">
        <v>17</v>
      </c>
      <c r="D51" s="165">
        <v>1</v>
      </c>
      <c r="E51" s="143"/>
      <c r="F51" s="57"/>
      <c r="G51" s="59"/>
      <c r="H51" s="60"/>
      <c r="I51" s="59"/>
      <c r="J51" s="61"/>
      <c r="K51" s="58"/>
      <c r="L51" s="59"/>
      <c r="M51" s="54"/>
      <c r="N51" s="59"/>
      <c r="O51" s="61"/>
    </row>
    <row r="52" spans="1:15" s="27" customFormat="1" ht="12.75" x14ac:dyDescent="0.2">
      <c r="A52" s="51"/>
      <c r="B52" s="52"/>
      <c r="C52" s="52"/>
      <c r="D52" s="52"/>
      <c r="E52" s="52"/>
      <c r="F52" s="52"/>
      <c r="G52" s="211" t="s">
        <v>12</v>
      </c>
      <c r="H52" s="211"/>
      <c r="I52" s="211"/>
      <c r="J52" s="211"/>
      <c r="K52" s="56"/>
      <c r="L52" s="56"/>
      <c r="M52" s="56"/>
      <c r="N52" s="56"/>
      <c r="O52" s="56"/>
    </row>
    <row r="53" spans="1:15" s="27" customFormat="1" ht="13.5" thickBot="1" x14ac:dyDescent="0.25">
      <c r="A53" s="212" t="s">
        <v>59</v>
      </c>
      <c r="B53" s="212"/>
      <c r="C53" s="212"/>
      <c r="D53" s="212"/>
      <c r="E53" s="212"/>
      <c r="F53" s="212"/>
      <c r="G53" s="212"/>
      <c r="H53" s="212"/>
      <c r="I53" s="212"/>
      <c r="J53" s="212"/>
      <c r="K53" s="29"/>
      <c r="L53" s="29"/>
      <c r="M53" s="29"/>
      <c r="N53" s="29"/>
      <c r="O53" s="30"/>
    </row>
    <row r="54" spans="1:15" s="27" customFormat="1" ht="13.5" thickBot="1" x14ac:dyDescent="0.25">
      <c r="A54" s="213" t="s">
        <v>13</v>
      </c>
      <c r="B54" s="214"/>
      <c r="C54" s="214"/>
      <c r="D54" s="214"/>
      <c r="E54" s="214"/>
      <c r="F54" s="214"/>
      <c r="G54" s="214"/>
      <c r="H54" s="214"/>
      <c r="I54" s="214"/>
      <c r="J54" s="214"/>
      <c r="K54" s="46"/>
      <c r="L54" s="47"/>
      <c r="M54" s="47"/>
      <c r="N54" s="47"/>
      <c r="O54" s="48"/>
    </row>
    <row r="55" spans="1:15" ht="18.75" x14ac:dyDescent="0.25">
      <c r="A55" s="1"/>
      <c r="B55" s="8"/>
      <c r="C55" s="8"/>
      <c r="D55" s="45"/>
      <c r="E55" s="45"/>
      <c r="F55" s="45"/>
      <c r="G55" s="45"/>
      <c r="H55" s="45"/>
      <c r="I55" s="45"/>
      <c r="J55" s="2"/>
      <c r="K55" s="2"/>
      <c r="L55" s="1"/>
      <c r="M55" s="1"/>
      <c r="N55" s="1"/>
      <c r="O55" s="1"/>
    </row>
    <row r="56" spans="1:15" x14ac:dyDescent="0.25">
      <c r="B56" s="95" t="s">
        <v>61</v>
      </c>
      <c r="C56" s="90"/>
      <c r="D56" s="90"/>
      <c r="G56" s="88"/>
      <c r="H56" s="88"/>
      <c r="I56" s="88"/>
      <c r="J56" s="88"/>
      <c r="K56" s="41"/>
      <c r="L56" s="41"/>
      <c r="M56" s="41"/>
      <c r="N56" s="1"/>
      <c r="O56" s="1"/>
    </row>
    <row r="57" spans="1:15" ht="18.75" x14ac:dyDescent="0.25">
      <c r="A57" s="89"/>
      <c r="B57" s="89"/>
      <c r="C57" s="91" t="s">
        <v>62</v>
      </c>
      <c r="D57" s="92"/>
      <c r="E57" s="93"/>
      <c r="F57" s="88"/>
      <c r="G57" s="88"/>
      <c r="H57" s="88"/>
      <c r="I57" s="88"/>
      <c r="J57" s="88"/>
      <c r="K57" s="41"/>
      <c r="L57" s="41"/>
      <c r="M57" s="41"/>
      <c r="N57" s="1"/>
      <c r="O57" s="1"/>
    </row>
    <row r="58" spans="1:15" x14ac:dyDescent="0.25">
      <c r="B58" s="95" t="s">
        <v>63</v>
      </c>
      <c r="C58" s="90"/>
      <c r="D58" s="90"/>
      <c r="E58" s="88"/>
      <c r="G58" s="88"/>
      <c r="H58" s="88"/>
      <c r="I58" s="88"/>
      <c r="J58" s="88"/>
      <c r="N58" s="1"/>
      <c r="O58" s="1"/>
    </row>
    <row r="59" spans="1:15" ht="18.75" x14ac:dyDescent="0.25">
      <c r="A59" s="88"/>
      <c r="B59" s="88"/>
      <c r="C59" s="93" t="s">
        <v>64</v>
      </c>
      <c r="D59" s="94"/>
      <c r="E59" s="94"/>
      <c r="F59" s="88"/>
      <c r="G59" s="88"/>
      <c r="H59" s="88"/>
      <c r="I59" s="88"/>
      <c r="J59" s="88"/>
      <c r="N59" s="1"/>
      <c r="O59" s="1"/>
    </row>
    <row r="60" spans="1:15" x14ac:dyDescent="0.25">
      <c r="A60" s="1"/>
      <c r="N60" s="1"/>
      <c r="O60" s="1"/>
    </row>
    <row r="61" spans="1:15" x14ac:dyDescent="0.25">
      <c r="I61" s="50"/>
    </row>
  </sheetData>
  <mergeCells count="20">
    <mergeCell ref="K12:O12"/>
    <mergeCell ref="G52:J52"/>
    <mergeCell ref="A53:J53"/>
    <mergeCell ref="A54:J54"/>
    <mergeCell ref="A8:O8"/>
    <mergeCell ref="A9:O9"/>
    <mergeCell ref="N10:O10"/>
    <mergeCell ref="A11:G11"/>
    <mergeCell ref="L11:N11"/>
    <mergeCell ref="A12:A13"/>
    <mergeCell ref="B12:B13"/>
    <mergeCell ref="C12:C13"/>
    <mergeCell ref="D12:D13"/>
    <mergeCell ref="E12:J12"/>
    <mergeCell ref="A7:O7"/>
    <mergeCell ref="A2:O2"/>
    <mergeCell ref="A3:O3"/>
    <mergeCell ref="A4:O4"/>
    <mergeCell ref="A5:H5"/>
    <mergeCell ref="A6:O6"/>
  </mergeCells>
  <phoneticPr fontId="33" type="noConversion"/>
  <printOptions horizontalCentered="1"/>
  <pageMargins left="0.76" right="0.36000000000000004" top="0.8" bottom="0.41314960629921266" header="0.5" footer="0.5"/>
  <pageSetup paperSize="9" scale="76" fitToHeight="0"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4</vt:i4>
      </vt:variant>
    </vt:vector>
  </HeadingPairs>
  <TitlesOfParts>
    <vt:vector size="4" baseType="lpstr">
      <vt:lpstr>Būvniecības koptāme</vt:lpstr>
      <vt:lpstr>Kopsavilkums</vt:lpstr>
      <vt:lpstr>Karstā ūdens tīkli</vt:lpstr>
      <vt:lpstr>lok tame 1</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 Grand Eko</dc:creator>
  <cp:lastModifiedBy>Intis Svirskis</cp:lastModifiedBy>
  <cp:lastPrinted>2016-04-25T18:49:14Z</cp:lastPrinted>
  <dcterms:created xsi:type="dcterms:W3CDTF">2012-10-30T16:15:53Z</dcterms:created>
  <dcterms:modified xsi:type="dcterms:W3CDTF">2016-09-29T11:30:36Z</dcterms:modified>
</cp:coreProperties>
</file>